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Users\jreiter\Desktop\Data\Projekte\Klausurenkurs Statistik mit Excel\Fallstudie Fernbuslinienunternehmen\"/>
    </mc:Choice>
  </mc:AlternateContent>
  <bookViews>
    <workbookView xWindow="0" yWindow="0" windowWidth="5750" windowHeight="5000" activeTab="8"/>
  </bookViews>
  <sheets>
    <sheet name="Rohdaten" sheetId="49" r:id="rId1"/>
    <sheet name="Codierung" sheetId="2" r:id="rId2"/>
    <sheet name="a)" sheetId="9" r:id="rId3"/>
    <sheet name="b)" sheetId="10" r:id="rId4"/>
    <sheet name="c)" sheetId="50" r:id="rId5"/>
    <sheet name="d-a)" sheetId="59" r:id="rId6"/>
    <sheet name="d-b)" sheetId="56" r:id="rId7"/>
    <sheet name="e)" sheetId="62" r:id="rId8"/>
    <sheet name="f)" sheetId="54" r:id="rId9"/>
  </sheets>
  <definedNames>
    <definedName name="_xlnm._FilterDatabase" localSheetId="5" hidden="1">'d-a)'!$A$1:$B$157</definedName>
    <definedName name="_xlnm._FilterDatabase" localSheetId="0" hidden="1">Rohdaten!$A$1:$I$122</definedName>
  </definedNames>
  <calcPr calcId="162913"/>
  <pivotCaches>
    <pivotCache cacheId="0" r:id="rId10"/>
    <pivotCache cacheId="1" r:id="rId11"/>
    <pivotCache cacheId="2" r:id="rId1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3" i="56" l="1"/>
  <c r="E32" i="56" l="1"/>
  <c r="F31" i="56"/>
  <c r="E23" i="56"/>
  <c r="F17" i="56"/>
  <c r="L16" i="62" l="1"/>
  <c r="R13" i="62"/>
  <c r="L13" i="62"/>
  <c r="I8" i="56" l="1"/>
  <c r="G19" i="59" l="1"/>
  <c r="H19" i="59"/>
  <c r="G20" i="59"/>
  <c r="H20" i="59"/>
  <c r="G21" i="59"/>
  <c r="H21" i="59"/>
  <c r="H18" i="59"/>
  <c r="G18" i="59"/>
  <c r="F19" i="59"/>
  <c r="F20" i="59"/>
  <c r="F21" i="59"/>
  <c r="F18" i="59"/>
  <c r="E18" i="59"/>
  <c r="E20" i="59"/>
  <c r="E21" i="59"/>
  <c r="E19" i="59"/>
  <c r="H40" i="50" l="1"/>
  <c r="G21" i="56" l="1"/>
  <c r="G20" i="56"/>
  <c r="G30" i="54" l="1"/>
  <c r="F50" i="62"/>
  <c r="I54" i="62" s="1"/>
  <c r="H44" i="50" l="1"/>
  <c r="H43" i="50"/>
  <c r="H42" i="50"/>
  <c r="I15" i="10" l="1"/>
  <c r="I22" i="10" s="1"/>
  <c r="J22" i="10" l="1"/>
  <c r="G21" i="10"/>
  <c r="H21" i="10"/>
  <c r="G20" i="10"/>
  <c r="I21" i="10"/>
  <c r="G19" i="10"/>
  <c r="H20" i="10"/>
  <c r="G22" i="10"/>
  <c r="H22" i="10"/>
  <c r="S17" i="62"/>
  <c r="R17" i="62"/>
  <c r="R14" i="62"/>
  <c r="S14" i="62"/>
  <c r="R15" i="62"/>
  <c r="S15" i="62"/>
  <c r="R16" i="62"/>
  <c r="S16" i="62"/>
  <c r="S13" i="62"/>
  <c r="N14" i="62"/>
  <c r="N15" i="62"/>
  <c r="N16" i="62"/>
  <c r="N13" i="62"/>
  <c r="M14" i="62"/>
  <c r="M15" i="62"/>
  <c r="M16" i="62"/>
  <c r="M13" i="62"/>
  <c r="L14" i="62"/>
  <c r="L15" i="62"/>
  <c r="N31" i="59" l="1"/>
  <c r="G14" i="56" s="1"/>
  <c r="N32" i="59"/>
  <c r="N33" i="59"/>
  <c r="N30" i="59"/>
  <c r="G12" i="56" s="1"/>
  <c r="I34" i="50"/>
  <c r="I35" i="50"/>
  <c r="I33" i="50"/>
  <c r="G28" i="50"/>
  <c r="K13" i="56" l="1"/>
  <c r="I43" i="50"/>
  <c r="I42" i="50"/>
  <c r="I44" i="50"/>
  <c r="G26" i="62" l="1"/>
  <c r="G34" i="62" s="1"/>
  <c r="G27" i="62"/>
  <c r="G35" i="62" s="1"/>
  <c r="G28" i="62"/>
  <c r="G36" i="62" s="1"/>
  <c r="G25" i="62"/>
  <c r="G33" i="62" s="1"/>
  <c r="F26" i="62"/>
  <c r="F34" i="62" s="1"/>
  <c r="F27" i="62"/>
  <c r="F35" i="62" s="1"/>
  <c r="F28" i="62"/>
  <c r="F36" i="62" s="1"/>
  <c r="F25" i="62"/>
  <c r="F33" i="62" s="1"/>
  <c r="E16" i="54"/>
  <c r="E3" i="54"/>
  <c r="E17" i="54" s="1"/>
  <c r="E18" i="54" l="1"/>
  <c r="E22" i="54" s="1"/>
  <c r="D26" i="54" s="1"/>
  <c r="F39" i="62"/>
  <c r="F20" i="54"/>
  <c r="F21" i="54"/>
  <c r="F41" i="62" l="1"/>
  <c r="E51" i="62"/>
  <c r="G9" i="56"/>
  <c r="G8" i="56"/>
  <c r="K10" i="56" l="1"/>
  <c r="K9" i="56"/>
  <c r="J10" i="56"/>
  <c r="J9" i="56"/>
  <c r="G26" i="56"/>
  <c r="G6" i="56"/>
  <c r="G5" i="56"/>
  <c r="M15" i="56" l="1"/>
  <c r="L9" i="56"/>
  <c r="L14" i="56"/>
  <c r="L13" i="56"/>
  <c r="D36" i="56"/>
  <c r="M9" i="56"/>
  <c r="F30" i="56" l="1"/>
</calcChain>
</file>

<file path=xl/sharedStrings.xml><?xml version="1.0" encoding="utf-8"?>
<sst xmlns="http://schemas.openxmlformats.org/spreadsheetml/2006/main" count="566" uniqueCount="176">
  <si>
    <t xml:space="preserve">Lfd. Nr. </t>
  </si>
  <si>
    <t>Code</t>
  </si>
  <si>
    <t>Bedeutung</t>
  </si>
  <si>
    <t>Erläuterung</t>
  </si>
  <si>
    <t>Altersgruppe</t>
  </si>
  <si>
    <t>Verpflegung</t>
  </si>
  <si>
    <t>Pünktlichkeit</t>
  </si>
  <si>
    <t>Gesamtzufriedenheit</t>
  </si>
  <si>
    <t>A</t>
  </si>
  <si>
    <t>B</t>
  </si>
  <si>
    <t>Hygiene</t>
  </si>
  <si>
    <t>12-17</t>
  </si>
  <si>
    <t>18-25</t>
  </si>
  <si>
    <t>26-45</t>
  </si>
  <si>
    <t>46 und älter</t>
  </si>
  <si>
    <t>Berufsgruppe</t>
  </si>
  <si>
    <t>Studierende</t>
  </si>
  <si>
    <t>Arbeiter/Angestellte</t>
  </si>
  <si>
    <t>Beamte</t>
  </si>
  <si>
    <t>Selbständige</t>
  </si>
  <si>
    <t>Erstkunde</t>
  </si>
  <si>
    <t>Wiederholungskunde</t>
  </si>
  <si>
    <t>Der Reisende ist zum ersten Mal Kunde des Unternehmens</t>
  </si>
  <si>
    <t>Der Reisende hat zuvor bereits weitere Reisen mit dem Unternehmen durchgeführt</t>
  </si>
  <si>
    <t>Operativer Ablauf</t>
  </si>
  <si>
    <t>Kundentyp</t>
  </si>
  <si>
    <t>2-SPT für Differenz der Erwartungswerte</t>
  </si>
  <si>
    <t>Schätzung Varianz Hygiene</t>
  </si>
  <si>
    <t xml:space="preserve">Mittelwert Hygiene Berufsgruppe </t>
  </si>
  <si>
    <t>n von Berufsgruppe</t>
  </si>
  <si>
    <t>SIG.</t>
  </si>
  <si>
    <t>Zeilenbeschriftungen</t>
  </si>
  <si>
    <t>Gesamtergebnis</t>
  </si>
  <si>
    <t>Spaltenbeschriftungen</t>
  </si>
  <si>
    <t>nij_e</t>
  </si>
  <si>
    <t>Chi-Quadrat-Summanden</t>
  </si>
  <si>
    <t>Regressions-Statistik</t>
  </si>
  <si>
    <t>Multipler Korrelationskoeffizient</t>
  </si>
  <si>
    <t>Bestimmtheitsmaß</t>
  </si>
  <si>
    <t>Adjustiertes Bestimmtheitsmaß</t>
  </si>
  <si>
    <t>Standardfehler</t>
  </si>
  <si>
    <t>Beobachtungen</t>
  </si>
  <si>
    <t>ANOVA</t>
  </si>
  <si>
    <t>Regression</t>
  </si>
  <si>
    <t>Residue</t>
  </si>
  <si>
    <t>Gesamt</t>
  </si>
  <si>
    <t>Schnittpunkt</t>
  </si>
  <si>
    <t>Freiheitsgrade (df)</t>
  </si>
  <si>
    <t>Quadratsummen (SS)</t>
  </si>
  <si>
    <t>Mittlere Quadratsumme (MS)</t>
  </si>
  <si>
    <t>Prüfgröße (F)</t>
  </si>
  <si>
    <t>F krit</t>
  </si>
  <si>
    <t>Koeffizienten</t>
  </si>
  <si>
    <t>t-Statistik</t>
  </si>
  <si>
    <t>P-Wert</t>
  </si>
  <si>
    <t>Untere 95%</t>
  </si>
  <si>
    <t>Obere 95%</t>
  </si>
  <si>
    <t>Untere 95,0%</t>
  </si>
  <si>
    <t>Obere 95,0%</t>
  </si>
  <si>
    <t>Unabhängige Stichproben:</t>
  </si>
  <si>
    <t>gegeben (jeweils zufällige Auswahl der Probanden aus der Grundgesamtheit)</t>
  </si>
  <si>
    <t>Normalverteilung des Merkmals Hygiene je Berufsgruppe:</t>
  </si>
  <si>
    <t>Gruppe 2 mit n=</t>
  </si>
  <si>
    <t>Gruppe 1 mit n=</t>
  </si>
  <si>
    <t>(Leer)</t>
  </si>
  <si>
    <t>Anzahl von Hygiene</t>
  </si>
  <si>
    <t>Anzahl von Berufsgruppe</t>
  </si>
  <si>
    <t>Bewertung Hygiene</t>
  </si>
  <si>
    <t>AUSGABE: ZUSAMMENFASSUNG IN DER VARIANTE MIT NUR EINEM DER HOCH KORRELIERENDEN MERKMALE "OPERATIVER ABLAUF" UND "PÜNKTLICHKEIT"</t>
  </si>
  <si>
    <t>KORRELATIONSMATRIX</t>
  </si>
  <si>
    <t>Mittelwert von Hygiene</t>
  </si>
  <si>
    <t>n=</t>
  </si>
  <si>
    <t>Merkmal:</t>
  </si>
  <si>
    <t>Verteilung:</t>
  </si>
  <si>
    <t>Nicht gegeben</t>
  </si>
  <si>
    <t>Parameter</t>
  </si>
  <si>
    <t>Durchschnittswert/Erwartungswert</t>
  </si>
  <si>
    <t>Standardabweichung:</t>
  </si>
  <si>
    <t>)</t>
  </si>
  <si>
    <t>Das Risiko für das fälschliche Verwerfen des bisherigen Wertes und den Schluss, dass sich die Bewertung der Punktlichkeit im Vergleich zur Bewertung der Pünktlichkeit aus der Vorstudie signifikant verbessert hat, beträgt:</t>
  </si>
  <si>
    <t>Falls das Grenzrisiko vorab spezifiziert werden kann, z. B. mit:</t>
  </si>
  <si>
    <t>folgt über den entsprechenden Quantilswert:</t>
  </si>
  <si>
    <t>Das Risiko für das fälschliche Verwerfen der Mittelwertgleichheit in den beiden Berufsgruppen und den Schluss, dass sich die Mittelwerte der Bewertung der Hygiene in den beiden Gruppen signifikant unterscheiden, beträgt:</t>
  </si>
  <si>
    <t>Chi-Quadrat-Wert</t>
  </si>
  <si>
    <t>Korrigierter Kontingenzkoeffizient</t>
  </si>
  <si>
    <t>Standardabweichung</t>
  </si>
  <si>
    <t>ERGÄNZUNGEN ZUR BERECHNUNG ÜBER DIE DATENANALYSE</t>
  </si>
  <si>
    <t>Stabilität der Schätzung des BHM:</t>
  </si>
  <si>
    <t>Relative Breite des KI</t>
  </si>
  <si>
    <t>Optionale Vorarbeit: Streudiagramme</t>
  </si>
  <si>
    <t>Standardabweichung Gesamtzufriedenheit</t>
  </si>
  <si>
    <t>Beta-Koeffizient</t>
  </si>
  <si>
    <t>Berechnung der Beta-Koeffizienten</t>
  </si>
  <si>
    <t>Standardabweichung (Stichprobe) von Hygiene</t>
  </si>
  <si>
    <t>Varianz</t>
  </si>
  <si>
    <t>Bedingte relative Häufigkeiten (Berufsgruppe u. d. B. Kundentyp)</t>
  </si>
  <si>
    <t>Bedingte relative Häufigkeiten (Kundentyp u. d. B. Berufsgruppe)</t>
  </si>
  <si>
    <t>Rel. Randhfkt.</t>
  </si>
  <si>
    <t>Detailanalyse (vgl. Bedingte relative Häufigkeiten)</t>
  </si>
  <si>
    <t xml:space="preserve">Der Anteil von Wiederholungskunden ist in den Berufsgruppen 1 und 2 stärker ausgeprägt, als in den Berufsgrupen 3 und 4. </t>
  </si>
  <si>
    <t>Entsprechend umgekehrt der Anteil der Erstkunden.</t>
  </si>
  <si>
    <r>
      <t>H</t>
    </r>
    <r>
      <rPr>
        <vertAlign val="subscript"/>
        <sz val="11"/>
        <color theme="1"/>
        <rFont val="Calibri"/>
        <family val="2"/>
        <scheme val="minor"/>
      </rPr>
      <t>0</t>
    </r>
    <r>
      <rPr>
        <sz val="11"/>
        <color theme="1"/>
        <rFont val="Calibri"/>
        <family val="2"/>
        <scheme val="minor"/>
      </rPr>
      <t>: µ</t>
    </r>
    <r>
      <rPr>
        <vertAlign val="subscript"/>
        <sz val="11"/>
        <color theme="1"/>
        <rFont val="Calibri"/>
        <family val="2"/>
        <scheme val="minor"/>
      </rPr>
      <t>1</t>
    </r>
    <r>
      <rPr>
        <sz val="11"/>
        <color theme="1"/>
        <rFont val="Calibri"/>
        <family val="2"/>
        <scheme val="minor"/>
      </rPr>
      <t>=µ</t>
    </r>
    <r>
      <rPr>
        <vertAlign val="subscript"/>
        <sz val="11"/>
        <color theme="1"/>
        <rFont val="Calibri"/>
        <family val="2"/>
        <scheme val="minor"/>
      </rPr>
      <t>2</t>
    </r>
  </si>
  <si>
    <r>
      <t>H</t>
    </r>
    <r>
      <rPr>
        <vertAlign val="subscript"/>
        <sz val="11"/>
        <color theme="1"/>
        <rFont val="Calibri"/>
        <family val="2"/>
        <scheme val="minor"/>
      </rPr>
      <t>1</t>
    </r>
    <r>
      <rPr>
        <sz val="11"/>
        <color theme="1"/>
        <rFont val="Calibri"/>
        <family val="2"/>
        <scheme val="minor"/>
      </rPr>
      <t>: µ</t>
    </r>
    <r>
      <rPr>
        <vertAlign val="subscript"/>
        <sz val="11"/>
        <color theme="1"/>
        <rFont val="Calibri"/>
        <family val="2"/>
        <scheme val="minor"/>
      </rPr>
      <t>1</t>
    </r>
    <r>
      <rPr>
        <sz val="11"/>
        <color theme="1"/>
        <rFont val="Calibri"/>
        <family val="2"/>
        <scheme val="minor"/>
      </rPr>
      <t xml:space="preserve"> </t>
    </r>
    <r>
      <rPr>
        <sz val="11"/>
        <color theme="1"/>
        <rFont val="Symbol"/>
        <family val="1"/>
        <charset val="2"/>
      </rPr>
      <t xml:space="preserve">¹ </t>
    </r>
    <r>
      <rPr>
        <sz val="11"/>
        <color theme="1"/>
        <rFont val="Calibri"/>
        <family val="2"/>
        <scheme val="minor"/>
      </rPr>
      <t>µ</t>
    </r>
    <r>
      <rPr>
        <vertAlign val="subscript"/>
        <sz val="11"/>
        <color theme="1"/>
        <rFont val="Calibri"/>
        <family val="2"/>
        <scheme val="minor"/>
      </rPr>
      <t>2</t>
    </r>
  </si>
  <si>
    <t>a</t>
  </si>
  <si>
    <t>Prüfgröße PG</t>
  </si>
  <si>
    <t>P(PG&gt;</t>
  </si>
  <si>
    <t>=1-P(PG&lt;=</t>
  </si>
  <si>
    <t>MATRIX DER SIGNIFIKANZWERTE</t>
  </si>
  <si>
    <t>Signifikanzniveau für die Ablehung der Nullhypothese, dass der Kontingenzkoeffizient gleich 0 ist:</t>
  </si>
  <si>
    <t>FG=</t>
  </si>
  <si>
    <r>
      <t xml:space="preserve">folgt über den entsprechenden Quantilswert: </t>
    </r>
    <r>
      <rPr>
        <sz val="11"/>
        <color theme="1"/>
        <rFont val="Symbol"/>
        <family val="1"/>
        <charset val="2"/>
      </rPr>
      <t>c</t>
    </r>
    <r>
      <rPr>
        <vertAlign val="superscript"/>
        <sz val="11"/>
        <color theme="1"/>
        <rFont val="Calibri"/>
        <family val="2"/>
      </rPr>
      <t>2</t>
    </r>
    <r>
      <rPr>
        <vertAlign val="subscript"/>
        <sz val="11"/>
        <color theme="1"/>
        <rFont val="Calibri"/>
        <family val="2"/>
      </rPr>
      <t>m-1</t>
    </r>
    <r>
      <rPr>
        <sz val="11"/>
        <color theme="1"/>
        <rFont val="Calibri"/>
        <family val="2"/>
      </rPr>
      <t>(1-</t>
    </r>
    <r>
      <rPr>
        <sz val="11"/>
        <color theme="1"/>
        <rFont val="Symbol"/>
        <family val="1"/>
        <charset val="2"/>
      </rPr>
      <t>a</t>
    </r>
    <r>
      <rPr>
        <sz val="11"/>
        <color theme="1"/>
        <rFont val="Calibri"/>
        <family val="2"/>
      </rPr>
      <t>)</t>
    </r>
  </si>
  <si>
    <r>
      <t>und somit die Erfüllung des Kriteriums für die Ablehnung von H</t>
    </r>
    <r>
      <rPr>
        <vertAlign val="subscript"/>
        <sz val="11"/>
        <color theme="1"/>
        <rFont val="Calibri"/>
        <family val="2"/>
        <scheme val="minor"/>
      </rPr>
      <t>0</t>
    </r>
  </si>
  <si>
    <t>identisch mit =CHIQU.INV.RE(H53;F50)</t>
  </si>
  <si>
    <r>
      <t>z</t>
    </r>
    <r>
      <rPr>
        <vertAlign val="subscript"/>
        <sz val="11"/>
        <color theme="1"/>
        <rFont val="Calibri"/>
        <family val="2"/>
        <scheme val="minor"/>
      </rPr>
      <t>1-</t>
    </r>
    <r>
      <rPr>
        <vertAlign val="subscript"/>
        <sz val="11"/>
        <color theme="1"/>
        <rFont val="Symbol"/>
        <family val="1"/>
        <charset val="2"/>
      </rPr>
      <t>a</t>
    </r>
  </si>
  <si>
    <t>Hochrechnung: N Gruppe 1</t>
  </si>
  <si>
    <t>Hochrechnung: N Gruppe 2</t>
  </si>
  <si>
    <t>Kriterium Gruppe 1</t>
  </si>
  <si>
    <t>Kriterium Gruppe 2</t>
  </si>
  <si>
    <t>beide erfüllt</t>
  </si>
  <si>
    <t>der Punktlichkeit im Vergleich zur Bewertung der Pünktlichkeit aus der Vorstudie signifikant verbessert hat</t>
  </si>
  <si>
    <t>Wert der Prüfgröße PG</t>
  </si>
  <si>
    <r>
      <t xml:space="preserve">H0: </t>
    </r>
    <r>
      <rPr>
        <sz val="11"/>
        <color theme="1"/>
        <rFont val="Calibri"/>
        <family val="2"/>
      </rPr>
      <t>µ</t>
    </r>
    <r>
      <rPr>
        <sz val="11"/>
        <color theme="1"/>
        <rFont val="Calibri"/>
        <family val="2"/>
        <scheme val="minor"/>
      </rPr>
      <t>&lt;=µ</t>
    </r>
    <r>
      <rPr>
        <vertAlign val="subscript"/>
        <sz val="11"/>
        <color theme="1"/>
        <rFont val="Calibri"/>
        <family val="2"/>
        <scheme val="minor"/>
      </rPr>
      <t>0</t>
    </r>
  </si>
  <si>
    <r>
      <t>H1: µ&gt;µ</t>
    </r>
    <r>
      <rPr>
        <vertAlign val="subscript"/>
        <sz val="11"/>
        <color theme="1"/>
        <rFont val="Calibri"/>
        <family val="2"/>
        <scheme val="minor"/>
      </rPr>
      <t>0</t>
    </r>
  </si>
  <si>
    <r>
      <t>µ</t>
    </r>
    <r>
      <rPr>
        <vertAlign val="subscript"/>
        <sz val="11"/>
        <color theme="1"/>
        <rFont val="Calibri"/>
        <family val="2"/>
        <scheme val="minor"/>
      </rPr>
      <t>0</t>
    </r>
    <r>
      <rPr>
        <sz val="11"/>
        <color theme="1"/>
        <rFont val="Calibri"/>
        <family val="2"/>
        <scheme val="minor"/>
      </rPr>
      <t>=</t>
    </r>
  </si>
  <si>
    <t>Arith. Mittel</t>
  </si>
  <si>
    <t>Schätzer Standardabweichung des arith. Mittels</t>
  </si>
  <si>
    <t>Kopien</t>
  </si>
  <si>
    <t>Kopie</t>
  </si>
  <si>
    <t>Varianztest</t>
  </si>
  <si>
    <t>Sig.</t>
  </si>
  <si>
    <t>Varianzgleichheit in den beiden Gruppen kann nicht abgelehnt werden!!</t>
  </si>
  <si>
    <t>Prüfgrößenwert:</t>
  </si>
  <si>
    <t>Untere/Oberer Quantilswert bei alpha=</t>
  </si>
  <si>
    <t>Varianzen in den beiden Gruppen können nicht als unterschiedlich angenommen werden</t>
  </si>
  <si>
    <t>Über den ZGWS für den Durchschnitt des Merkmals argumentierbar</t>
  </si>
  <si>
    <r>
      <t>t</t>
    </r>
    <r>
      <rPr>
        <vertAlign val="subscript"/>
        <sz val="11"/>
        <color theme="1"/>
        <rFont val="Calibri"/>
        <family val="2"/>
        <scheme val="minor"/>
      </rPr>
      <t>55;1-(</t>
    </r>
    <r>
      <rPr>
        <vertAlign val="subscript"/>
        <sz val="11"/>
        <color theme="1"/>
        <rFont val="Symbol"/>
        <family val="1"/>
        <charset val="2"/>
      </rPr>
      <t>a</t>
    </r>
    <r>
      <rPr>
        <vertAlign val="subscript"/>
        <sz val="11"/>
        <color theme="1"/>
        <rFont val="Calibri"/>
        <family val="2"/>
        <scheme val="minor"/>
      </rPr>
      <t>/2)</t>
    </r>
  </si>
  <si>
    <t>Approximativer 1SP-Test/Alternative: Nach vorangehender erfolgreicher Prüfung des Merkmals auf Normalverteilung: t-Test</t>
  </si>
  <si>
    <t>Kennzahlen zu "Hygiene" differenziert nach Berufsgruppe</t>
  </si>
  <si>
    <t>Gesamt: Mittelwert von Hygiene</t>
  </si>
  <si>
    <t>Gesamt: Standardabweichung (Stichprobe) von Hygiene</t>
  </si>
  <si>
    <t>Gesamt: Minimum von Hygiene</t>
  </si>
  <si>
    <t>Minimum von Hygiene</t>
  </si>
  <si>
    <t>Gesamt: Maximum von Hygiene</t>
  </si>
  <si>
    <t>Maximum von Hygiene</t>
  </si>
  <si>
    <t>Häufigkeitsverteilung "Hygiene" differenziert nach Berufsgruppe (absolute Angaben)</t>
  </si>
  <si>
    <t>Häufigkeitsverteilung "Hygiene" differenziert nach Berufsgruppe relative Angaben je Berufsgruppe)</t>
  </si>
  <si>
    <t>Gesamtzu-friedenheit</t>
  </si>
  <si>
    <t>Pünktlich-keit</t>
  </si>
  <si>
    <t>Verpfle-gung</t>
  </si>
  <si>
    <t>Paarvergleiche zu Mittelwert von Hygiene</t>
  </si>
  <si>
    <t>Vorarbeit für ii)</t>
  </si>
  <si>
    <t>Darf gemäß Aufgabenstellung ohne Prüfung angenommen werden. Ist das Merkmal normalverteilt, ist auch der Durchschnitt normalverteilt (Reproduktionseigenschaft der Normalverteilung; Bleymüller/Weißbach (2015), S. 101f)</t>
  </si>
  <si>
    <t>n in Gesamtstichprobe</t>
  </si>
  <si>
    <t xml:space="preserve">Gesamtzahl Reisende pro Tag: 35*70= </t>
  </si>
  <si>
    <t>Kopie der Häufigkeitstabelle zur besseren Nachvollziehbarkeit der weiteren Formeln</t>
  </si>
  <si>
    <r>
      <t>und somit die Erfüllung des Kriteriums für die Ablehnung von H</t>
    </r>
    <r>
      <rPr>
        <vertAlign val="subscript"/>
        <sz val="11"/>
        <color theme="1"/>
        <rFont val="Calibri"/>
        <family val="2"/>
        <scheme val="minor"/>
      </rPr>
      <t xml:space="preserve">0 </t>
    </r>
    <r>
      <rPr>
        <sz val="11"/>
        <color theme="1"/>
        <rFont val="Calibri"/>
        <family val="2"/>
        <scheme val="minor"/>
      </rPr>
      <t>(Prüfgröße &gt; angegebener Quantilswert), dass sich die Bewertung</t>
    </r>
  </si>
  <si>
    <r>
      <t>und somit die Erfüllung des Kriteriums für die Ablehnung von H</t>
    </r>
    <r>
      <rPr>
        <vertAlign val="subscript"/>
        <sz val="11"/>
        <color theme="1"/>
        <rFont val="Calibri"/>
        <family val="2"/>
        <scheme val="minor"/>
      </rPr>
      <t>0</t>
    </r>
    <r>
      <rPr>
        <sz val="11"/>
        <color theme="1"/>
        <rFont val="Calibri"/>
        <family val="2"/>
        <scheme val="minor"/>
      </rPr>
      <t>, dass die Bewertung der Hygiene in den beiden Berufsgruppen als signifikant unterschiedlich angesehen werden kann</t>
    </r>
  </si>
  <si>
    <t>Alternative Berechnung Bedingte relative Häufigkeiten (Berufsgruppe u. d. B. Kundentyp)</t>
  </si>
  <si>
    <t>Im Kontextmenü der Pivottabelle „Werte anzeigen als % des Spaltengesamtergebnisses“ wählen</t>
  </si>
  <si>
    <t>Alternative Berechnung Bedingte relative Häufigkeiten (Kundentyp u. d. B. Berufsgruppe)</t>
  </si>
  <si>
    <t>Im Kontextmenü der Pivottabelle „Werte anzeigen als % des Zeilengesamtergebnisses“ wählen</t>
  </si>
  <si>
    <t>identisch mit =CHIQU.TEST(F3:G6;F25:G28)</t>
  </si>
  <si>
    <t>Zweistichproben t-Test unter der Annahme gleicher Varianzen</t>
  </si>
  <si>
    <t>Variable 1</t>
  </si>
  <si>
    <t>Variable 2</t>
  </si>
  <si>
    <t>Mittelwert</t>
  </si>
  <si>
    <t>Gepoolte Varianz</t>
  </si>
  <si>
    <t>Hypothetische Differenz der Mittelwerte</t>
  </si>
  <si>
    <t>P(T&lt;=t) einseitig</t>
  </si>
  <si>
    <t>Kritischer t-Wert bei einseitigem t-Test</t>
  </si>
  <si>
    <t>P(T&lt;=t) zweiseitig</t>
  </si>
  <si>
    <t>Kritischer t-Wert bei zweiseitigem t-Test</t>
  </si>
  <si>
    <t>Zum Vergleich: Berechnung über Datenanalysefunktion</t>
  </si>
  <si>
    <t>Zwei-Stichproben F-Test</t>
  </si>
  <si>
    <t>P(F&lt;=f) einseitig</t>
  </si>
  <si>
    <t>Kritischer F-Wert bei einseitigem 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</si>
</sst>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dd/mm/yy;@"/>
    <numFmt numFmtId="165" formatCode="0.0000000000"/>
    <numFmt numFmtId="166" formatCode="0.0000%"/>
    <numFmt numFmtId="167" formatCode="0.000000%"/>
    <numFmt numFmtId="168" formatCode="0.000"/>
    <numFmt numFmtId="169" formatCode="0.000000000"/>
    <numFmt numFmtId="170" formatCode="0.0000"/>
    <numFmt numFmtId="171" formatCode="0.00000000"/>
    <numFmt numFmtId="172" formatCode="0.00000E+00"/>
  </numFmts>
  <fonts count="14" x14ac:knownFonts="1">
    <font>
      <sz val="11"/>
      <color theme="1"/>
      <name val="Calibri"/>
      <family val="2"/>
      <scheme val="minor"/>
    </font>
    <font>
      <b/>
      <sz val="11"/>
      <color theme="1"/>
      <name val="Calibri"/>
      <family val="2"/>
      <scheme val="minor"/>
    </font>
    <font>
      <i/>
      <sz val="11"/>
      <color theme="1"/>
      <name val="Calibri"/>
      <family val="2"/>
      <scheme val="minor"/>
    </font>
    <font>
      <b/>
      <sz val="14"/>
      <color theme="1"/>
      <name val="Calibri"/>
      <family val="2"/>
      <scheme val="minor"/>
    </font>
    <font>
      <sz val="14"/>
      <color rgb="FF595959"/>
      <name val="Calibri"/>
      <family val="2"/>
      <scheme val="minor"/>
    </font>
    <font>
      <sz val="11"/>
      <color theme="1"/>
      <name val="Calibri"/>
      <family val="2"/>
      <scheme val="minor"/>
    </font>
    <font>
      <sz val="11"/>
      <color theme="1"/>
      <name val="Calibri"/>
      <family val="2"/>
    </font>
    <font>
      <vertAlign val="subscript"/>
      <sz val="11"/>
      <color theme="1"/>
      <name val="Calibri"/>
      <family val="2"/>
      <scheme val="minor"/>
    </font>
    <font>
      <sz val="11"/>
      <color theme="1"/>
      <name val="Symbol"/>
      <family val="1"/>
      <charset val="2"/>
    </font>
    <font>
      <vertAlign val="subscript"/>
      <sz val="11"/>
      <color theme="1"/>
      <name val="Symbol"/>
      <family val="1"/>
      <charset val="2"/>
    </font>
    <font>
      <vertAlign val="superscript"/>
      <sz val="11"/>
      <color theme="1"/>
      <name val="Calibri"/>
      <family val="2"/>
    </font>
    <font>
      <vertAlign val="subscript"/>
      <sz val="11"/>
      <color theme="1"/>
      <name val="Calibri"/>
      <family val="2"/>
    </font>
    <font>
      <sz val="11"/>
      <name val="Calibri"/>
      <family val="2"/>
      <scheme val="minor"/>
    </font>
    <font>
      <b/>
      <sz val="12"/>
      <color theme="1"/>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34998626667073579"/>
        <bgColor indexed="64"/>
      </patternFill>
    </fill>
  </fills>
  <borders count="23">
    <border>
      <left/>
      <right/>
      <top/>
      <bottom/>
      <diagonal/>
    </border>
    <border>
      <left/>
      <right/>
      <top/>
      <bottom style="medium">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9" fontId="5" fillId="0" borderId="0" applyFont="0" applyFill="0" applyBorder="0" applyAlignment="0" applyProtection="0"/>
  </cellStyleXfs>
  <cellXfs count="154">
    <xf numFmtId="0" fontId="0" fillId="0" borderId="0" xfId="0"/>
    <xf numFmtId="0" fontId="0" fillId="0" borderId="0" xfId="0" applyAlignment="1">
      <alignment horizontal="center"/>
    </xf>
    <xf numFmtId="0" fontId="1" fillId="0" borderId="0" xfId="0" applyFont="1"/>
    <xf numFmtId="2" fontId="0" fillId="0" borderId="0" xfId="0" applyNumberFormat="1" applyAlignment="1">
      <alignment horizontal="center"/>
    </xf>
    <xf numFmtId="0" fontId="1" fillId="0" borderId="0" xfId="0" applyFont="1" applyFill="1" applyAlignment="1">
      <alignment horizontal="center" vertical="center" wrapText="1"/>
    </xf>
    <xf numFmtId="0" fontId="0" fillId="0" borderId="0" xfId="0" applyFill="1"/>
    <xf numFmtId="2" fontId="0" fillId="0" borderId="0" xfId="0" applyNumberFormat="1" applyFill="1"/>
    <xf numFmtId="164" fontId="0" fillId="0" borderId="0" xfId="0" applyNumberFormat="1" applyFill="1"/>
    <xf numFmtId="2" fontId="0" fillId="0" borderId="0" xfId="0" applyNumberFormat="1" applyFill="1" applyAlignment="1">
      <alignment horizontal="center"/>
    </xf>
    <xf numFmtId="16" fontId="0" fillId="0" borderId="0" xfId="0" quotePrefix="1" applyNumberFormat="1" applyFill="1" applyAlignment="1">
      <alignment horizontal="center"/>
    </xf>
    <xf numFmtId="20" fontId="0" fillId="0" borderId="0" xfId="0" applyNumberFormat="1" applyFill="1"/>
    <xf numFmtId="0" fontId="0" fillId="0" borderId="0" xfId="0" applyNumberFormat="1" applyFill="1" applyAlignment="1">
      <alignment horizontal="center"/>
    </xf>
    <xf numFmtId="1" fontId="0" fillId="0" borderId="0" xfId="0" applyNumberFormat="1" applyFill="1" applyAlignment="1">
      <alignment horizontal="center"/>
    </xf>
    <xf numFmtId="0" fontId="1" fillId="0" borderId="0" xfId="0" applyFont="1" applyAlignment="1">
      <alignment horizontal="center"/>
    </xf>
    <xf numFmtId="20" fontId="0" fillId="0" borderId="0" xfId="0" applyNumberFormat="1"/>
    <xf numFmtId="0" fontId="0" fillId="0" borderId="0" xfId="0" applyAlignment="1">
      <alignment horizontal="left"/>
    </xf>
    <xf numFmtId="0" fontId="0" fillId="0" borderId="0" xfId="0" applyNumberFormat="1"/>
    <xf numFmtId="0" fontId="0" fillId="0" borderId="0" xfId="0" applyFill="1" applyBorder="1" applyAlignment="1"/>
    <xf numFmtId="0" fontId="0" fillId="0" borderId="0" xfId="0" applyBorder="1"/>
    <xf numFmtId="0" fontId="1" fillId="0" borderId="0" xfId="0" applyFont="1" applyBorder="1" applyAlignment="1">
      <alignment horizontal="center"/>
    </xf>
    <xf numFmtId="0" fontId="0" fillId="0" borderId="0" xfId="0" applyBorder="1" applyAlignment="1">
      <alignment horizontal="center"/>
    </xf>
    <xf numFmtId="0" fontId="0" fillId="0" borderId="0" xfId="0" applyNumberFormat="1" applyFill="1" applyBorder="1" applyAlignment="1">
      <alignment horizontal="center"/>
    </xf>
    <xf numFmtId="2" fontId="0" fillId="0" borderId="0" xfId="0" applyNumberFormat="1" applyBorder="1" applyAlignment="1">
      <alignment horizontal="center"/>
    </xf>
    <xf numFmtId="0" fontId="2" fillId="0" borderId="0" xfId="0" applyFont="1" applyFill="1" applyBorder="1" applyAlignment="1">
      <alignment horizontal="center"/>
    </xf>
    <xf numFmtId="1" fontId="0" fillId="0" borderId="0" xfId="0" applyNumberFormat="1" applyAlignment="1">
      <alignment horizontal="center"/>
    </xf>
    <xf numFmtId="0" fontId="0" fillId="0" borderId="0" xfId="0" quotePrefix="1" applyAlignment="1">
      <alignment horizontal="center"/>
    </xf>
    <xf numFmtId="0" fontId="3" fillId="0" borderId="0" xfId="0" applyFont="1"/>
    <xf numFmtId="0" fontId="0" fillId="0" borderId="0" xfId="0" applyAlignment="1">
      <alignment horizontal="right"/>
    </xf>
    <xf numFmtId="0" fontId="0" fillId="0" borderId="0" xfId="0" applyNumberFormat="1" applyFont="1" applyAlignment="1">
      <alignment horizontal="center"/>
    </xf>
    <xf numFmtId="0" fontId="0" fillId="2" borderId="0" xfId="0" applyFill="1"/>
    <xf numFmtId="0" fontId="0" fillId="0" borderId="0" xfId="0" pivotButton="1"/>
    <xf numFmtId="0" fontId="0" fillId="0" borderId="1" xfId="0" applyFill="1" applyBorder="1" applyAlignment="1"/>
    <xf numFmtId="0" fontId="2" fillId="0" borderId="2" xfId="0" applyFont="1" applyFill="1" applyBorder="1" applyAlignment="1">
      <alignment horizontal="center"/>
    </xf>
    <xf numFmtId="0" fontId="2" fillId="0" borderId="2" xfId="0" applyFont="1" applyFill="1" applyBorder="1" applyAlignment="1">
      <alignment horizontal="centerContinuous"/>
    </xf>
    <xf numFmtId="0" fontId="4" fillId="0" borderId="0" xfId="0" applyFont="1" applyAlignment="1">
      <alignment horizontal="left" vertical="center" readingOrder="1"/>
    </xf>
    <xf numFmtId="166" fontId="0" fillId="0" borderId="0" xfId="1" applyNumberFormat="1" applyFont="1"/>
    <xf numFmtId="0" fontId="0" fillId="3" borderId="0" xfId="0" applyFill="1"/>
    <xf numFmtId="167" fontId="0" fillId="0" borderId="0" xfId="1" applyNumberFormat="1" applyFont="1"/>
    <xf numFmtId="0" fontId="2" fillId="0" borderId="2" xfId="0" applyFont="1" applyFill="1" applyBorder="1" applyAlignment="1">
      <alignment horizontal="left"/>
    </xf>
    <xf numFmtId="168" fontId="0" fillId="0" borderId="0" xfId="0" applyNumberFormat="1" applyFill="1" applyBorder="1" applyAlignment="1"/>
    <xf numFmtId="168" fontId="0" fillId="0" borderId="1" xfId="0" applyNumberFormat="1" applyFill="1" applyBorder="1" applyAlignment="1"/>
    <xf numFmtId="169" fontId="0" fillId="0" borderId="1" xfId="0" applyNumberFormat="1" applyFill="1" applyBorder="1" applyAlignment="1">
      <alignment horizontal="center" vertical="center"/>
    </xf>
    <xf numFmtId="0" fontId="0" fillId="0" borderId="0" xfId="0" applyBorder="1" applyAlignment="1">
      <alignment horizontal="left"/>
    </xf>
    <xf numFmtId="168" fontId="0" fillId="0" borderId="0" xfId="0" applyNumberFormat="1"/>
    <xf numFmtId="168" fontId="0" fillId="0" borderId="0" xfId="0" applyNumberFormat="1" applyBorder="1" applyAlignment="1">
      <alignment horizontal="center"/>
    </xf>
    <xf numFmtId="170" fontId="0" fillId="0" borderId="0" xfId="0" applyNumberFormat="1"/>
    <xf numFmtId="170" fontId="0" fillId="0" borderId="0" xfId="0" applyNumberFormat="1" applyAlignment="1">
      <alignment horizontal="center"/>
    </xf>
    <xf numFmtId="0" fontId="0" fillId="0" borderId="0" xfId="0" applyFill="1" applyAlignment="1">
      <alignment horizontal="left"/>
    </xf>
    <xf numFmtId="0" fontId="8" fillId="3" borderId="0" xfId="0" applyFont="1" applyFill="1"/>
    <xf numFmtId="170" fontId="0" fillId="0" borderId="0" xfId="0" applyNumberFormat="1" applyAlignment="1">
      <alignment horizontal="left"/>
    </xf>
    <xf numFmtId="0" fontId="0" fillId="0" borderId="0" xfId="0" applyFill="1" applyAlignment="1">
      <alignment horizontal="right"/>
    </xf>
    <xf numFmtId="0" fontId="0" fillId="3" borderId="0" xfId="0" applyFill="1" applyAlignment="1">
      <alignment wrapText="1"/>
    </xf>
    <xf numFmtId="0" fontId="0" fillId="0" borderId="0" xfId="0" applyFill="1" applyAlignment="1">
      <alignment horizontal="center"/>
    </xf>
    <xf numFmtId="0" fontId="1" fillId="0" borderId="0" xfId="0" applyFont="1" applyFill="1" applyAlignment="1">
      <alignment horizontal="center"/>
    </xf>
    <xf numFmtId="0" fontId="0" fillId="0" borderId="0" xfId="0" applyFill="1" applyAlignment="1">
      <alignment horizontal="center" vertical="center" wrapText="1"/>
    </xf>
    <xf numFmtId="0" fontId="0" fillId="0" borderId="3" xfId="0" applyFill="1" applyBorder="1"/>
    <xf numFmtId="0" fontId="0" fillId="0" borderId="4" xfId="0" applyFill="1" applyBorder="1" applyAlignment="1">
      <alignment horizontal="center"/>
    </xf>
    <xf numFmtId="0" fontId="0" fillId="0" borderId="4" xfId="0" applyFill="1" applyBorder="1"/>
    <xf numFmtId="0" fontId="0" fillId="0" borderId="4" xfId="0" applyFill="1" applyBorder="1" applyAlignment="1">
      <alignment horizontal="right" wrapText="1"/>
    </xf>
    <xf numFmtId="0" fontId="0" fillId="0" borderId="4" xfId="0" applyFill="1" applyBorder="1" applyAlignment="1">
      <alignment horizontal="left" wrapText="1"/>
    </xf>
    <xf numFmtId="0" fontId="0" fillId="0" borderId="4" xfId="0" applyFill="1" applyBorder="1" applyAlignment="1">
      <alignment wrapText="1"/>
    </xf>
    <xf numFmtId="0" fontId="12" fillId="0" borderId="4" xfId="0" applyFont="1" applyFill="1" applyBorder="1"/>
    <xf numFmtId="0" fontId="12" fillId="0" borderId="5" xfId="0" applyFont="1" applyFill="1" applyBorder="1"/>
    <xf numFmtId="0" fontId="0" fillId="0" borderId="6" xfId="0" applyFill="1" applyBorder="1"/>
    <xf numFmtId="0" fontId="0" fillId="0" borderId="0" xfId="0" applyFill="1" applyBorder="1" applyAlignment="1">
      <alignment horizontal="center"/>
    </xf>
    <xf numFmtId="0" fontId="0" fillId="0" borderId="0" xfId="0" applyFill="1" applyBorder="1"/>
    <xf numFmtId="0" fontId="0" fillId="0" borderId="0" xfId="0" applyFill="1" applyBorder="1" applyAlignment="1">
      <alignment wrapText="1"/>
    </xf>
    <xf numFmtId="0" fontId="12" fillId="0" borderId="0" xfId="0" applyFont="1" applyFill="1" applyBorder="1"/>
    <xf numFmtId="0" fontId="12" fillId="0" borderId="7" xfId="0" applyFont="1" applyFill="1" applyBorder="1"/>
    <xf numFmtId="0" fontId="0" fillId="0" borderId="8" xfId="0" applyFill="1" applyBorder="1"/>
    <xf numFmtId="0" fontId="0" fillId="0" borderId="1" xfId="0" applyFill="1" applyBorder="1" applyAlignment="1">
      <alignment horizontal="center"/>
    </xf>
    <xf numFmtId="0" fontId="0" fillId="0" borderId="1" xfId="0" applyFill="1" applyBorder="1"/>
    <xf numFmtId="0" fontId="0" fillId="0" borderId="1" xfId="0" applyFill="1" applyBorder="1" applyAlignment="1">
      <alignment wrapText="1"/>
    </xf>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1" xfId="0" applyBorder="1"/>
    <xf numFmtId="0" fontId="0" fillId="0" borderId="9" xfId="0" applyBorder="1"/>
    <xf numFmtId="0" fontId="0" fillId="0" borderId="0" xfId="0" applyFill="1" applyBorder="1" applyAlignment="1">
      <alignment horizontal="center" vertical="center"/>
    </xf>
    <xf numFmtId="0" fontId="0" fillId="0" borderId="10" xfId="0" applyFill="1" applyBorder="1"/>
    <xf numFmtId="0" fontId="0" fillId="0" borderId="11" xfId="0" applyFill="1" applyBorder="1"/>
    <xf numFmtId="0" fontId="0" fillId="0" borderId="5" xfId="0" applyFill="1" applyBorder="1"/>
    <xf numFmtId="0" fontId="0" fillId="0" borderId="9" xfId="0" applyFill="1" applyBorder="1"/>
    <xf numFmtId="0" fontId="0" fillId="0" borderId="12" xfId="0" applyFill="1" applyBorder="1"/>
    <xf numFmtId="0" fontId="0" fillId="0" borderId="13" xfId="0" applyFill="1" applyBorder="1"/>
    <xf numFmtId="0" fontId="0" fillId="3" borderId="3" xfId="0" applyFill="1" applyBorder="1"/>
    <xf numFmtId="0" fontId="0" fillId="3" borderId="4" xfId="0" applyFill="1" applyBorder="1"/>
    <xf numFmtId="0" fontId="8" fillId="3" borderId="4" xfId="0" applyFont="1" applyFill="1" applyBorder="1"/>
    <xf numFmtId="0" fontId="0" fillId="3" borderId="6" xfId="0" applyFill="1" applyBorder="1"/>
    <xf numFmtId="0" fontId="0" fillId="3" borderId="0" xfId="0" applyFill="1" applyBorder="1"/>
    <xf numFmtId="0" fontId="0" fillId="3" borderId="8" xfId="0" applyFill="1" applyBorder="1"/>
    <xf numFmtId="0" fontId="0" fillId="3" borderId="1" xfId="0" applyFill="1" applyBorder="1"/>
    <xf numFmtId="0" fontId="0" fillId="3" borderId="9" xfId="0" applyFill="1" applyBorder="1"/>
    <xf numFmtId="0" fontId="0" fillId="2" borderId="3" xfId="0" applyFill="1" applyBorder="1"/>
    <xf numFmtId="0" fontId="0" fillId="0" borderId="0" xfId="0" quotePrefix="1" applyBorder="1"/>
    <xf numFmtId="0" fontId="0" fillId="2" borderId="1" xfId="0" applyFill="1" applyBorder="1"/>
    <xf numFmtId="0" fontId="13" fillId="0" borderId="0" xfId="0" applyFont="1"/>
    <xf numFmtId="0" fontId="0" fillId="0" borderId="14" xfId="0" applyBorder="1"/>
    <xf numFmtId="0" fontId="0" fillId="0" borderId="14" xfId="0" applyBorder="1" applyAlignment="1">
      <alignment horizontal="center"/>
    </xf>
    <xf numFmtId="170" fontId="0" fillId="0" borderId="14" xfId="0" applyNumberFormat="1" applyBorder="1" applyAlignment="1">
      <alignment horizontal="center"/>
    </xf>
    <xf numFmtId="170" fontId="0" fillId="0" borderId="14" xfId="0" applyNumberFormat="1" applyBorder="1"/>
    <xf numFmtId="0" fontId="0" fillId="3" borderId="5" xfId="0" applyFill="1" applyBorder="1"/>
    <xf numFmtId="0" fontId="0" fillId="3" borderId="7" xfId="0" applyFill="1" applyBorder="1"/>
    <xf numFmtId="165" fontId="0" fillId="2" borderId="1" xfId="0" applyNumberFormat="1" applyFill="1" applyBorder="1"/>
    <xf numFmtId="0" fontId="0" fillId="4" borderId="0" xfId="0" applyFill="1"/>
    <xf numFmtId="0" fontId="1" fillId="4" borderId="0" xfId="0" applyFont="1" applyFill="1" applyAlignment="1">
      <alignment horizontal="center"/>
    </xf>
    <xf numFmtId="0" fontId="0" fillId="0" borderId="0" xfId="0" applyAlignment="1">
      <alignment horizontal="left" indent="1"/>
    </xf>
    <xf numFmtId="0" fontId="0" fillId="0" borderId="0" xfId="0" applyAlignment="1">
      <alignment horizontal="left" wrapText="1"/>
    </xf>
    <xf numFmtId="10" fontId="0" fillId="0" borderId="0" xfId="0" applyNumberFormat="1"/>
    <xf numFmtId="1" fontId="0" fillId="0" borderId="1" xfId="0" applyNumberFormat="1" applyFill="1" applyBorder="1" applyAlignment="1"/>
    <xf numFmtId="2" fontId="0" fillId="0" borderId="0" xfId="0" applyNumberFormat="1" applyFill="1" applyBorder="1" applyAlignment="1"/>
    <xf numFmtId="170" fontId="0" fillId="0" borderId="0" xfId="0" applyNumberFormat="1" applyFill="1" applyBorder="1" applyAlignment="1"/>
    <xf numFmtId="170" fontId="0" fillId="0" borderId="1" xfId="0" applyNumberFormat="1" applyFill="1" applyBorder="1" applyAlignment="1"/>
    <xf numFmtId="0" fontId="2" fillId="0" borderId="2" xfId="0" applyFont="1" applyFill="1" applyBorder="1" applyAlignment="1">
      <alignment horizontal="center" wrapText="1"/>
    </xf>
    <xf numFmtId="2" fontId="0" fillId="0" borderId="0" xfId="0" applyNumberFormat="1"/>
    <xf numFmtId="0" fontId="0" fillId="0" borderId="0" xfId="0" applyAlignment="1">
      <alignment wrapText="1"/>
    </xf>
    <xf numFmtId="0" fontId="0" fillId="5" borderId="0" xfId="0" applyFill="1"/>
    <xf numFmtId="2" fontId="0" fillId="0" borderId="14" xfId="0" applyNumberFormat="1" applyBorder="1"/>
    <xf numFmtId="10" fontId="0" fillId="0" borderId="1" xfId="1" applyNumberFormat="1" applyFont="1" applyFill="1" applyBorder="1" applyAlignment="1">
      <alignment wrapText="1"/>
    </xf>
    <xf numFmtId="0" fontId="12" fillId="0" borderId="4" xfId="0" applyFont="1" applyFill="1" applyBorder="1" applyAlignment="1">
      <alignment horizontal="right"/>
    </xf>
    <xf numFmtId="171" fontId="12" fillId="0" borderId="0" xfId="0" applyNumberFormat="1" applyFont="1" applyFill="1" applyBorder="1"/>
    <xf numFmtId="0" fontId="12" fillId="0" borderId="0" xfId="0" applyFont="1" applyFill="1"/>
    <xf numFmtId="0" fontId="1" fillId="0" borderId="0" xfId="0" applyFont="1" applyBorder="1"/>
    <xf numFmtId="0" fontId="0" fillId="5" borderId="14" xfId="0" applyFill="1" applyBorder="1"/>
    <xf numFmtId="0" fontId="0" fillId="5" borderId="14" xfId="0" applyFill="1" applyBorder="1" applyAlignment="1">
      <alignment horizontal="center"/>
    </xf>
    <xf numFmtId="0" fontId="0" fillId="5" borderId="15" xfId="0"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20" xfId="0" applyFill="1" applyBorder="1"/>
    <xf numFmtId="0" fontId="0" fillId="5" borderId="19" xfId="0" applyFill="1" applyBorder="1" applyAlignment="1">
      <alignment horizontal="center"/>
    </xf>
    <xf numFmtId="170" fontId="0" fillId="6" borderId="1" xfId="0" applyNumberFormat="1" applyFill="1" applyBorder="1" applyAlignment="1"/>
    <xf numFmtId="170" fontId="0" fillId="7" borderId="0" xfId="0" applyNumberFormat="1" applyFill="1" applyBorder="1" applyAlignment="1"/>
    <xf numFmtId="170" fontId="0" fillId="0" borderId="19" xfId="0" applyNumberFormat="1" applyBorder="1" applyAlignment="1">
      <alignment horizontal="center"/>
    </xf>
    <xf numFmtId="170" fontId="0" fillId="0" borderId="21" xfId="0" applyNumberFormat="1" applyBorder="1" applyAlignment="1">
      <alignment horizontal="center"/>
    </xf>
    <xf numFmtId="170" fontId="0" fillId="0" borderId="22" xfId="0" applyNumberFormat="1" applyBorder="1" applyAlignment="1">
      <alignment horizontal="center"/>
    </xf>
    <xf numFmtId="172" fontId="0" fillId="0" borderId="0" xfId="0" applyNumberFormat="1"/>
    <xf numFmtId="0" fontId="0" fillId="2" borderId="0" xfId="0" applyFill="1" applyBorder="1" applyAlignment="1"/>
    <xf numFmtId="167" fontId="0" fillId="0" borderId="0" xfId="1" applyNumberFormat="1" applyFont="1" applyFill="1" applyBorder="1" applyAlignment="1"/>
    <xf numFmtId="0" fontId="0" fillId="0" borderId="14" xfId="0" applyNumberFormat="1" applyBorder="1" applyAlignment="1">
      <alignment horizontal="center"/>
    </xf>
    <xf numFmtId="0" fontId="0" fillId="0" borderId="14" xfId="0" applyBorder="1" applyAlignment="1">
      <alignment horizontal="center"/>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 xfId="0" applyFill="1" applyBorder="1" applyAlignment="1">
      <alignment horizontal="center" vertical="center" wrapText="1"/>
    </xf>
    <xf numFmtId="0" fontId="0" fillId="0" borderId="9" xfId="0" applyFill="1" applyBorder="1" applyAlignment="1">
      <alignment horizontal="center" vertical="center" wrapText="1"/>
    </xf>
    <xf numFmtId="0" fontId="0" fillId="0" borderId="1" xfId="0" applyFill="1" applyBorder="1" applyAlignment="1">
      <alignment horizontal="center" vertical="center"/>
    </xf>
    <xf numFmtId="0" fontId="0" fillId="0" borderId="9" xfId="0" applyFill="1" applyBorder="1" applyAlignment="1">
      <alignment horizontal="center" vertical="center"/>
    </xf>
    <xf numFmtId="0" fontId="0" fillId="4" borderId="0" xfId="0" applyFill="1" applyBorder="1" applyAlignment="1"/>
  </cellXfs>
  <cellStyles count="2">
    <cellStyle name="Prozent" xfId="1" builtinId="5"/>
    <cellStyle name="Standard" xfId="0" builtinId="0"/>
  </cellStyles>
  <dxfs count="17">
    <dxf>
      <alignment wrapText="1" readingOrder="0"/>
    </dxf>
    <dxf>
      <alignment wrapText="1" readingOrder="0"/>
    </dxf>
    <dxf>
      <numFmt numFmtId="2" formatCode="0.00"/>
    </dxf>
    <dxf>
      <numFmt numFmtId="168" formatCode="0.000"/>
    </dxf>
    <dxf>
      <numFmt numFmtId="2" formatCode="0.00"/>
    </dxf>
    <dxf>
      <numFmt numFmtId="176" formatCode="0.0"/>
    </dxf>
    <dxf>
      <fill>
        <patternFill patternType="none">
          <bgColor auto="1"/>
        </patternFill>
      </fill>
    </dxf>
    <dxf>
      <fill>
        <patternFill patternType="solid">
          <bgColor rgb="FFCCCCFF"/>
        </patternFill>
      </fill>
    </dxf>
    <dxf>
      <fill>
        <patternFill patternType="solid">
          <bgColor rgb="FFCCCCFF"/>
        </patternFill>
      </fill>
    </dxf>
    <dxf>
      <numFmt numFmtId="2" formatCode="0.00"/>
    </dxf>
    <dxf>
      <numFmt numFmtId="168" formatCode="0.000"/>
    </dxf>
    <dxf>
      <numFmt numFmtId="170" formatCode="0.0000"/>
    </dxf>
    <dxf>
      <numFmt numFmtId="173" formatCode="0.00000"/>
    </dxf>
    <dxf>
      <numFmt numFmtId="174" formatCode="0.000000"/>
    </dxf>
    <dxf>
      <numFmt numFmtId="175" formatCode="0.0000000"/>
    </dxf>
    <dxf>
      <numFmt numFmtId="171" formatCode="0.00000000"/>
    </dxf>
    <dxf>
      <alignment wrapText="1" readingOrder="0"/>
    </dxf>
  </dxfs>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Häufigkeitsverteilung Bewertung</a:t>
            </a:r>
            <a:r>
              <a:rPr lang="en-US" baseline="0"/>
              <a:t> Hygiene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v>Häufigkeitsverteilung Bewertung Hygiene</c:v>
          </c:tx>
          <c:spPr>
            <a:solidFill>
              <a:schemeClr val="accent1"/>
            </a:solidFill>
            <a:ln>
              <a:noFill/>
            </a:ln>
            <a:effectLst/>
          </c:spPr>
          <c:invertIfNegative val="0"/>
          <c:cat>
            <c:numRef>
              <c:f>'a)'!$H$5:$N$5</c:f>
              <c:numCache>
                <c:formatCode>General</c:formatCode>
                <c:ptCount val="7"/>
                <c:pt idx="0">
                  <c:v>1</c:v>
                </c:pt>
                <c:pt idx="1">
                  <c:v>2</c:v>
                </c:pt>
                <c:pt idx="2">
                  <c:v>3</c:v>
                </c:pt>
                <c:pt idx="3">
                  <c:v>4</c:v>
                </c:pt>
                <c:pt idx="4">
                  <c:v>5</c:v>
                </c:pt>
                <c:pt idx="5">
                  <c:v>6</c:v>
                </c:pt>
                <c:pt idx="6">
                  <c:v>7</c:v>
                </c:pt>
              </c:numCache>
            </c:numRef>
          </c:cat>
          <c:val>
            <c:numRef>
              <c:f>'a)'!$H$11:$N$11</c:f>
              <c:numCache>
                <c:formatCode>General</c:formatCode>
                <c:ptCount val="7"/>
                <c:pt idx="0">
                  <c:v>2</c:v>
                </c:pt>
                <c:pt idx="1">
                  <c:v>1</c:v>
                </c:pt>
                <c:pt idx="2">
                  <c:v>9</c:v>
                </c:pt>
                <c:pt idx="3">
                  <c:v>14</c:v>
                </c:pt>
                <c:pt idx="4">
                  <c:v>33</c:v>
                </c:pt>
                <c:pt idx="5">
                  <c:v>28</c:v>
                </c:pt>
                <c:pt idx="6">
                  <c:v>34</c:v>
                </c:pt>
              </c:numCache>
            </c:numRef>
          </c:val>
          <c:extLst>
            <c:ext xmlns:c16="http://schemas.microsoft.com/office/drawing/2014/chart" uri="{C3380CC4-5D6E-409C-BE32-E72D297353CC}">
              <c16:uniqueId val="{00000000-0D51-49BB-8FCC-B18B077FF1D5}"/>
            </c:ext>
          </c:extLst>
        </c:ser>
        <c:dLbls>
          <c:showLegendKey val="0"/>
          <c:showVal val="0"/>
          <c:showCatName val="0"/>
          <c:showSerName val="0"/>
          <c:showPercent val="0"/>
          <c:showBubbleSize val="0"/>
        </c:dLbls>
        <c:gapWidth val="219"/>
        <c:overlap val="-27"/>
        <c:axId val="295000888"/>
        <c:axId val="294996576"/>
      </c:barChart>
      <c:catAx>
        <c:axId val="29500088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Hygiene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94996576"/>
        <c:crosses val="autoZero"/>
        <c:auto val="1"/>
        <c:lblAlgn val="ctr"/>
        <c:lblOffset val="100"/>
        <c:noMultiLvlLbl val="0"/>
      </c:catAx>
      <c:valAx>
        <c:axId val="2949965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Absolute Häufigkeit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95000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Hygiene - ZFHT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Hygiene - ZFHT</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0"/>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trendlineLbl>
          </c:trendline>
          <c:xVal>
            <c:numRef>
              <c:f>'c)'!$C$2:$C$122</c:f>
              <c:numCache>
                <c:formatCode>General</c:formatCode>
                <c:ptCount val="121"/>
                <c:pt idx="0">
                  <c:v>3</c:v>
                </c:pt>
                <c:pt idx="1">
                  <c:v>5</c:v>
                </c:pt>
                <c:pt idx="2">
                  <c:v>7</c:v>
                </c:pt>
                <c:pt idx="3">
                  <c:v>7</c:v>
                </c:pt>
                <c:pt idx="4">
                  <c:v>6</c:v>
                </c:pt>
                <c:pt idx="5">
                  <c:v>1</c:v>
                </c:pt>
                <c:pt idx="6">
                  <c:v>7</c:v>
                </c:pt>
                <c:pt idx="7">
                  <c:v>7</c:v>
                </c:pt>
                <c:pt idx="8">
                  <c:v>5</c:v>
                </c:pt>
                <c:pt idx="9">
                  <c:v>7</c:v>
                </c:pt>
                <c:pt idx="10">
                  <c:v>5</c:v>
                </c:pt>
                <c:pt idx="11">
                  <c:v>6</c:v>
                </c:pt>
                <c:pt idx="12">
                  <c:v>7</c:v>
                </c:pt>
                <c:pt idx="13">
                  <c:v>6</c:v>
                </c:pt>
                <c:pt idx="14">
                  <c:v>4</c:v>
                </c:pt>
                <c:pt idx="15">
                  <c:v>7</c:v>
                </c:pt>
                <c:pt idx="16">
                  <c:v>3</c:v>
                </c:pt>
                <c:pt idx="17">
                  <c:v>5</c:v>
                </c:pt>
                <c:pt idx="18">
                  <c:v>5</c:v>
                </c:pt>
                <c:pt idx="19">
                  <c:v>3</c:v>
                </c:pt>
                <c:pt idx="20">
                  <c:v>7</c:v>
                </c:pt>
                <c:pt idx="21">
                  <c:v>5</c:v>
                </c:pt>
                <c:pt idx="22">
                  <c:v>6</c:v>
                </c:pt>
                <c:pt idx="23">
                  <c:v>5</c:v>
                </c:pt>
                <c:pt idx="24">
                  <c:v>7</c:v>
                </c:pt>
                <c:pt idx="25">
                  <c:v>3</c:v>
                </c:pt>
                <c:pt idx="26">
                  <c:v>5</c:v>
                </c:pt>
                <c:pt idx="27">
                  <c:v>6</c:v>
                </c:pt>
                <c:pt idx="28">
                  <c:v>7</c:v>
                </c:pt>
                <c:pt idx="29">
                  <c:v>6</c:v>
                </c:pt>
                <c:pt idx="30">
                  <c:v>5</c:v>
                </c:pt>
                <c:pt idx="31">
                  <c:v>4</c:v>
                </c:pt>
                <c:pt idx="32">
                  <c:v>7</c:v>
                </c:pt>
                <c:pt idx="33">
                  <c:v>5</c:v>
                </c:pt>
                <c:pt idx="34">
                  <c:v>6</c:v>
                </c:pt>
                <c:pt idx="35">
                  <c:v>7</c:v>
                </c:pt>
                <c:pt idx="36">
                  <c:v>5</c:v>
                </c:pt>
                <c:pt idx="37">
                  <c:v>5</c:v>
                </c:pt>
                <c:pt idx="38">
                  <c:v>6</c:v>
                </c:pt>
                <c:pt idx="39">
                  <c:v>5</c:v>
                </c:pt>
                <c:pt idx="40">
                  <c:v>5</c:v>
                </c:pt>
                <c:pt idx="41">
                  <c:v>6</c:v>
                </c:pt>
                <c:pt idx="42">
                  <c:v>7</c:v>
                </c:pt>
                <c:pt idx="43">
                  <c:v>4</c:v>
                </c:pt>
                <c:pt idx="44">
                  <c:v>6</c:v>
                </c:pt>
                <c:pt idx="45">
                  <c:v>5</c:v>
                </c:pt>
                <c:pt idx="46">
                  <c:v>7</c:v>
                </c:pt>
                <c:pt idx="47">
                  <c:v>5</c:v>
                </c:pt>
                <c:pt idx="48">
                  <c:v>6</c:v>
                </c:pt>
                <c:pt idx="49">
                  <c:v>6</c:v>
                </c:pt>
                <c:pt idx="50">
                  <c:v>5</c:v>
                </c:pt>
                <c:pt idx="51">
                  <c:v>5</c:v>
                </c:pt>
                <c:pt idx="52">
                  <c:v>6</c:v>
                </c:pt>
                <c:pt idx="53">
                  <c:v>6</c:v>
                </c:pt>
                <c:pt idx="54">
                  <c:v>2</c:v>
                </c:pt>
                <c:pt idx="55">
                  <c:v>5</c:v>
                </c:pt>
                <c:pt idx="56">
                  <c:v>7</c:v>
                </c:pt>
                <c:pt idx="57">
                  <c:v>6</c:v>
                </c:pt>
                <c:pt idx="58">
                  <c:v>6</c:v>
                </c:pt>
                <c:pt idx="59">
                  <c:v>7</c:v>
                </c:pt>
                <c:pt idx="60">
                  <c:v>3</c:v>
                </c:pt>
                <c:pt idx="61">
                  <c:v>7</c:v>
                </c:pt>
                <c:pt idx="62">
                  <c:v>4</c:v>
                </c:pt>
                <c:pt idx="63">
                  <c:v>7</c:v>
                </c:pt>
                <c:pt idx="64">
                  <c:v>1</c:v>
                </c:pt>
                <c:pt idx="65">
                  <c:v>4</c:v>
                </c:pt>
                <c:pt idx="66">
                  <c:v>6</c:v>
                </c:pt>
                <c:pt idx="67">
                  <c:v>6</c:v>
                </c:pt>
                <c:pt idx="68">
                  <c:v>5</c:v>
                </c:pt>
                <c:pt idx="69">
                  <c:v>5</c:v>
                </c:pt>
                <c:pt idx="70">
                  <c:v>7</c:v>
                </c:pt>
                <c:pt idx="71">
                  <c:v>3</c:v>
                </c:pt>
                <c:pt idx="72">
                  <c:v>6</c:v>
                </c:pt>
                <c:pt idx="73">
                  <c:v>5</c:v>
                </c:pt>
                <c:pt idx="74">
                  <c:v>5</c:v>
                </c:pt>
                <c:pt idx="75">
                  <c:v>5</c:v>
                </c:pt>
                <c:pt idx="76">
                  <c:v>7</c:v>
                </c:pt>
                <c:pt idx="77">
                  <c:v>5</c:v>
                </c:pt>
                <c:pt idx="78">
                  <c:v>4</c:v>
                </c:pt>
                <c:pt idx="79">
                  <c:v>3</c:v>
                </c:pt>
                <c:pt idx="80">
                  <c:v>5</c:v>
                </c:pt>
                <c:pt idx="81">
                  <c:v>4</c:v>
                </c:pt>
                <c:pt idx="82">
                  <c:v>6</c:v>
                </c:pt>
                <c:pt idx="83">
                  <c:v>7</c:v>
                </c:pt>
                <c:pt idx="84">
                  <c:v>7</c:v>
                </c:pt>
                <c:pt idx="85">
                  <c:v>7</c:v>
                </c:pt>
                <c:pt idx="86">
                  <c:v>4</c:v>
                </c:pt>
                <c:pt idx="87">
                  <c:v>3</c:v>
                </c:pt>
                <c:pt idx="88">
                  <c:v>5</c:v>
                </c:pt>
                <c:pt idx="89">
                  <c:v>6</c:v>
                </c:pt>
                <c:pt idx="90">
                  <c:v>7</c:v>
                </c:pt>
                <c:pt idx="91">
                  <c:v>5</c:v>
                </c:pt>
                <c:pt idx="92">
                  <c:v>7</c:v>
                </c:pt>
                <c:pt idx="93">
                  <c:v>7</c:v>
                </c:pt>
                <c:pt idx="94">
                  <c:v>7</c:v>
                </c:pt>
                <c:pt idx="95">
                  <c:v>7</c:v>
                </c:pt>
                <c:pt idx="96">
                  <c:v>6</c:v>
                </c:pt>
                <c:pt idx="97">
                  <c:v>6</c:v>
                </c:pt>
                <c:pt idx="98">
                  <c:v>6</c:v>
                </c:pt>
                <c:pt idx="99">
                  <c:v>7</c:v>
                </c:pt>
                <c:pt idx="100">
                  <c:v>7</c:v>
                </c:pt>
                <c:pt idx="101">
                  <c:v>7</c:v>
                </c:pt>
                <c:pt idx="102">
                  <c:v>6</c:v>
                </c:pt>
                <c:pt idx="103">
                  <c:v>4</c:v>
                </c:pt>
                <c:pt idx="104">
                  <c:v>5</c:v>
                </c:pt>
                <c:pt idx="105">
                  <c:v>6</c:v>
                </c:pt>
                <c:pt idx="106">
                  <c:v>7</c:v>
                </c:pt>
                <c:pt idx="107">
                  <c:v>5</c:v>
                </c:pt>
                <c:pt idx="108">
                  <c:v>5</c:v>
                </c:pt>
                <c:pt idx="109">
                  <c:v>4</c:v>
                </c:pt>
                <c:pt idx="110">
                  <c:v>4</c:v>
                </c:pt>
                <c:pt idx="111">
                  <c:v>4</c:v>
                </c:pt>
                <c:pt idx="112">
                  <c:v>5</c:v>
                </c:pt>
                <c:pt idx="113">
                  <c:v>5</c:v>
                </c:pt>
                <c:pt idx="114">
                  <c:v>6</c:v>
                </c:pt>
                <c:pt idx="115">
                  <c:v>6</c:v>
                </c:pt>
                <c:pt idx="116">
                  <c:v>7</c:v>
                </c:pt>
                <c:pt idx="117">
                  <c:v>4</c:v>
                </c:pt>
                <c:pt idx="118">
                  <c:v>7</c:v>
                </c:pt>
                <c:pt idx="119">
                  <c:v>4</c:v>
                </c:pt>
                <c:pt idx="120">
                  <c:v>3</c:v>
                </c:pt>
              </c:numCache>
            </c:numRef>
          </c:xVal>
          <c:yVal>
            <c:numRef>
              <c:f>'c)'!$D$2:$D$122</c:f>
              <c:numCache>
                <c:formatCode>General</c:formatCode>
                <c:ptCount val="121"/>
                <c:pt idx="0">
                  <c:v>2</c:v>
                </c:pt>
                <c:pt idx="1">
                  <c:v>6</c:v>
                </c:pt>
                <c:pt idx="2">
                  <c:v>7</c:v>
                </c:pt>
                <c:pt idx="3">
                  <c:v>7</c:v>
                </c:pt>
                <c:pt idx="4">
                  <c:v>7</c:v>
                </c:pt>
                <c:pt idx="5">
                  <c:v>1</c:v>
                </c:pt>
                <c:pt idx="6">
                  <c:v>6</c:v>
                </c:pt>
                <c:pt idx="7">
                  <c:v>7</c:v>
                </c:pt>
                <c:pt idx="8">
                  <c:v>7</c:v>
                </c:pt>
                <c:pt idx="9">
                  <c:v>7</c:v>
                </c:pt>
                <c:pt idx="10">
                  <c:v>7</c:v>
                </c:pt>
                <c:pt idx="11">
                  <c:v>7</c:v>
                </c:pt>
                <c:pt idx="12">
                  <c:v>6</c:v>
                </c:pt>
                <c:pt idx="13">
                  <c:v>4</c:v>
                </c:pt>
                <c:pt idx="14">
                  <c:v>6</c:v>
                </c:pt>
                <c:pt idx="15">
                  <c:v>7</c:v>
                </c:pt>
                <c:pt idx="16">
                  <c:v>6</c:v>
                </c:pt>
                <c:pt idx="17">
                  <c:v>5</c:v>
                </c:pt>
                <c:pt idx="18">
                  <c:v>5</c:v>
                </c:pt>
                <c:pt idx="19">
                  <c:v>5</c:v>
                </c:pt>
                <c:pt idx="20">
                  <c:v>6</c:v>
                </c:pt>
                <c:pt idx="21">
                  <c:v>5</c:v>
                </c:pt>
                <c:pt idx="22">
                  <c:v>6</c:v>
                </c:pt>
                <c:pt idx="23">
                  <c:v>5</c:v>
                </c:pt>
                <c:pt idx="24">
                  <c:v>6</c:v>
                </c:pt>
                <c:pt idx="25">
                  <c:v>4</c:v>
                </c:pt>
                <c:pt idx="26">
                  <c:v>3</c:v>
                </c:pt>
                <c:pt idx="27">
                  <c:v>6</c:v>
                </c:pt>
                <c:pt idx="28">
                  <c:v>6</c:v>
                </c:pt>
                <c:pt idx="29">
                  <c:v>6</c:v>
                </c:pt>
                <c:pt idx="30">
                  <c:v>3</c:v>
                </c:pt>
                <c:pt idx="31">
                  <c:v>5</c:v>
                </c:pt>
                <c:pt idx="32">
                  <c:v>6</c:v>
                </c:pt>
                <c:pt idx="33">
                  <c:v>6</c:v>
                </c:pt>
                <c:pt idx="34">
                  <c:v>7</c:v>
                </c:pt>
                <c:pt idx="35">
                  <c:v>6</c:v>
                </c:pt>
                <c:pt idx="36">
                  <c:v>5</c:v>
                </c:pt>
                <c:pt idx="37">
                  <c:v>5</c:v>
                </c:pt>
                <c:pt idx="38">
                  <c:v>6</c:v>
                </c:pt>
                <c:pt idx="39">
                  <c:v>4</c:v>
                </c:pt>
                <c:pt idx="40">
                  <c:v>6</c:v>
                </c:pt>
                <c:pt idx="41">
                  <c:v>7</c:v>
                </c:pt>
                <c:pt idx="42">
                  <c:v>6</c:v>
                </c:pt>
                <c:pt idx="43">
                  <c:v>5</c:v>
                </c:pt>
                <c:pt idx="44">
                  <c:v>6</c:v>
                </c:pt>
                <c:pt idx="45">
                  <c:v>6</c:v>
                </c:pt>
                <c:pt idx="46">
                  <c:v>7</c:v>
                </c:pt>
                <c:pt idx="47">
                  <c:v>5</c:v>
                </c:pt>
                <c:pt idx="48">
                  <c:v>6</c:v>
                </c:pt>
                <c:pt idx="49">
                  <c:v>6</c:v>
                </c:pt>
                <c:pt idx="50">
                  <c:v>5</c:v>
                </c:pt>
                <c:pt idx="51">
                  <c:v>6</c:v>
                </c:pt>
                <c:pt idx="52">
                  <c:v>4</c:v>
                </c:pt>
                <c:pt idx="53">
                  <c:v>4</c:v>
                </c:pt>
                <c:pt idx="54">
                  <c:v>1</c:v>
                </c:pt>
                <c:pt idx="55">
                  <c:v>4</c:v>
                </c:pt>
                <c:pt idx="56">
                  <c:v>7</c:v>
                </c:pt>
                <c:pt idx="57">
                  <c:v>4</c:v>
                </c:pt>
                <c:pt idx="58">
                  <c:v>4</c:v>
                </c:pt>
                <c:pt idx="59">
                  <c:v>7</c:v>
                </c:pt>
                <c:pt idx="60">
                  <c:v>2</c:v>
                </c:pt>
                <c:pt idx="61">
                  <c:v>6</c:v>
                </c:pt>
                <c:pt idx="62">
                  <c:v>5</c:v>
                </c:pt>
                <c:pt idx="63">
                  <c:v>7</c:v>
                </c:pt>
                <c:pt idx="64">
                  <c:v>1</c:v>
                </c:pt>
                <c:pt idx="65">
                  <c:v>6</c:v>
                </c:pt>
                <c:pt idx="66">
                  <c:v>6</c:v>
                </c:pt>
                <c:pt idx="67">
                  <c:v>6</c:v>
                </c:pt>
                <c:pt idx="68">
                  <c:v>6</c:v>
                </c:pt>
                <c:pt idx="69">
                  <c:v>6</c:v>
                </c:pt>
                <c:pt idx="70">
                  <c:v>6</c:v>
                </c:pt>
                <c:pt idx="71">
                  <c:v>3</c:v>
                </c:pt>
                <c:pt idx="72">
                  <c:v>6</c:v>
                </c:pt>
                <c:pt idx="73">
                  <c:v>5</c:v>
                </c:pt>
                <c:pt idx="74">
                  <c:v>5</c:v>
                </c:pt>
                <c:pt idx="75">
                  <c:v>5</c:v>
                </c:pt>
                <c:pt idx="76">
                  <c:v>7</c:v>
                </c:pt>
                <c:pt idx="77">
                  <c:v>5</c:v>
                </c:pt>
                <c:pt idx="78">
                  <c:v>4</c:v>
                </c:pt>
                <c:pt idx="79">
                  <c:v>4</c:v>
                </c:pt>
                <c:pt idx="80">
                  <c:v>5</c:v>
                </c:pt>
                <c:pt idx="81">
                  <c:v>6</c:v>
                </c:pt>
                <c:pt idx="82">
                  <c:v>6</c:v>
                </c:pt>
                <c:pt idx="83">
                  <c:v>7</c:v>
                </c:pt>
                <c:pt idx="84">
                  <c:v>7</c:v>
                </c:pt>
                <c:pt idx="85">
                  <c:v>6</c:v>
                </c:pt>
                <c:pt idx="86">
                  <c:v>5</c:v>
                </c:pt>
                <c:pt idx="87">
                  <c:v>6</c:v>
                </c:pt>
                <c:pt idx="88">
                  <c:v>5</c:v>
                </c:pt>
                <c:pt idx="89">
                  <c:v>6</c:v>
                </c:pt>
                <c:pt idx="90">
                  <c:v>7</c:v>
                </c:pt>
                <c:pt idx="91">
                  <c:v>6</c:v>
                </c:pt>
                <c:pt idx="92">
                  <c:v>6</c:v>
                </c:pt>
                <c:pt idx="93">
                  <c:v>6</c:v>
                </c:pt>
                <c:pt idx="94">
                  <c:v>7</c:v>
                </c:pt>
                <c:pt idx="95">
                  <c:v>7</c:v>
                </c:pt>
                <c:pt idx="96">
                  <c:v>7</c:v>
                </c:pt>
                <c:pt idx="97">
                  <c:v>6</c:v>
                </c:pt>
                <c:pt idx="98">
                  <c:v>7</c:v>
                </c:pt>
                <c:pt idx="99">
                  <c:v>4</c:v>
                </c:pt>
                <c:pt idx="100">
                  <c:v>7</c:v>
                </c:pt>
                <c:pt idx="101">
                  <c:v>7</c:v>
                </c:pt>
                <c:pt idx="102">
                  <c:v>6</c:v>
                </c:pt>
                <c:pt idx="103">
                  <c:v>5</c:v>
                </c:pt>
                <c:pt idx="104">
                  <c:v>3</c:v>
                </c:pt>
                <c:pt idx="105">
                  <c:v>7</c:v>
                </c:pt>
                <c:pt idx="106">
                  <c:v>7</c:v>
                </c:pt>
                <c:pt idx="107">
                  <c:v>5</c:v>
                </c:pt>
                <c:pt idx="108">
                  <c:v>5</c:v>
                </c:pt>
                <c:pt idx="109">
                  <c:v>6</c:v>
                </c:pt>
                <c:pt idx="110">
                  <c:v>6</c:v>
                </c:pt>
                <c:pt idx="111">
                  <c:v>3</c:v>
                </c:pt>
                <c:pt idx="112">
                  <c:v>6</c:v>
                </c:pt>
                <c:pt idx="113">
                  <c:v>7</c:v>
                </c:pt>
                <c:pt idx="114">
                  <c:v>6</c:v>
                </c:pt>
                <c:pt idx="115">
                  <c:v>7</c:v>
                </c:pt>
                <c:pt idx="116">
                  <c:v>7</c:v>
                </c:pt>
                <c:pt idx="117">
                  <c:v>1</c:v>
                </c:pt>
                <c:pt idx="118">
                  <c:v>7</c:v>
                </c:pt>
                <c:pt idx="119">
                  <c:v>4</c:v>
                </c:pt>
                <c:pt idx="120">
                  <c:v>4</c:v>
                </c:pt>
              </c:numCache>
            </c:numRef>
          </c:yVal>
          <c:smooth val="0"/>
          <c:extLst>
            <c:ext xmlns:c16="http://schemas.microsoft.com/office/drawing/2014/chart" uri="{C3380CC4-5D6E-409C-BE32-E72D297353CC}">
              <c16:uniqueId val="{00000000-8561-44DB-9DDC-024F6431C199}"/>
            </c:ext>
          </c:extLst>
        </c:ser>
        <c:dLbls>
          <c:showLegendKey val="0"/>
          <c:showVal val="0"/>
          <c:showCatName val="0"/>
          <c:showSerName val="0"/>
          <c:showPercent val="0"/>
          <c:showBubbleSize val="0"/>
        </c:dLbls>
        <c:axId val="325800672"/>
        <c:axId val="325797144"/>
      </c:scatterChart>
      <c:valAx>
        <c:axId val="3258006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Hygiene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797144"/>
        <c:crosses val="autoZero"/>
        <c:crossBetween val="midCat"/>
      </c:valAx>
      <c:valAx>
        <c:axId val="3257971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Zufriedenheit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8006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Häufigkeitsverteilung Bewertung Hygiene - Berufsgruppe</a:t>
            </a:r>
            <a:r>
              <a:rPr lang="de-DE" baseline="0"/>
              <a:t> "Studierende"</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v>Häufigkeitsverteilung Bewertung Hygiene</c:v>
          </c:tx>
          <c:spPr>
            <a:solidFill>
              <a:schemeClr val="accent1"/>
            </a:solidFill>
            <a:ln>
              <a:noFill/>
            </a:ln>
            <a:effectLst/>
          </c:spPr>
          <c:invertIfNegative val="0"/>
          <c:cat>
            <c:numRef>
              <c:f>'a)'!$H$5:$N$5</c:f>
              <c:numCache>
                <c:formatCode>General</c:formatCode>
                <c:ptCount val="7"/>
                <c:pt idx="0">
                  <c:v>1</c:v>
                </c:pt>
                <c:pt idx="1">
                  <c:v>2</c:v>
                </c:pt>
                <c:pt idx="2">
                  <c:v>3</c:v>
                </c:pt>
                <c:pt idx="3">
                  <c:v>4</c:v>
                </c:pt>
                <c:pt idx="4">
                  <c:v>5</c:v>
                </c:pt>
                <c:pt idx="5">
                  <c:v>6</c:v>
                </c:pt>
                <c:pt idx="6">
                  <c:v>7</c:v>
                </c:pt>
              </c:numCache>
            </c:numRef>
          </c:cat>
          <c:val>
            <c:numRef>
              <c:f>'a)'!$H$6:$N$6</c:f>
              <c:numCache>
                <c:formatCode>General</c:formatCode>
                <c:ptCount val="7"/>
                <c:pt idx="1">
                  <c:v>1</c:v>
                </c:pt>
                <c:pt idx="2">
                  <c:v>4</c:v>
                </c:pt>
                <c:pt idx="3">
                  <c:v>5</c:v>
                </c:pt>
                <c:pt idx="4">
                  <c:v>4</c:v>
                </c:pt>
                <c:pt idx="5">
                  <c:v>1</c:v>
                </c:pt>
              </c:numCache>
            </c:numRef>
          </c:val>
          <c:extLst>
            <c:ext xmlns:c16="http://schemas.microsoft.com/office/drawing/2014/chart" uri="{C3380CC4-5D6E-409C-BE32-E72D297353CC}">
              <c16:uniqueId val="{00000000-B4AF-4856-B946-18E4E86F7DE1}"/>
            </c:ext>
          </c:extLst>
        </c:ser>
        <c:dLbls>
          <c:showLegendKey val="0"/>
          <c:showVal val="0"/>
          <c:showCatName val="0"/>
          <c:showSerName val="0"/>
          <c:showPercent val="0"/>
          <c:showBubbleSize val="0"/>
        </c:dLbls>
        <c:gapWidth val="219"/>
        <c:overlap val="-27"/>
        <c:axId val="295001672"/>
        <c:axId val="294998144"/>
      </c:barChart>
      <c:catAx>
        <c:axId val="29500167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Hygiene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94998144"/>
        <c:crosses val="autoZero"/>
        <c:auto val="1"/>
        <c:lblAlgn val="ctr"/>
        <c:lblOffset val="100"/>
        <c:noMultiLvlLbl val="0"/>
      </c:catAx>
      <c:valAx>
        <c:axId val="2949981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Absolute</a:t>
                </a:r>
                <a:r>
                  <a:rPr lang="de-DE" baseline="0"/>
                  <a:t> Häufigkeit</a:t>
                </a:r>
                <a:endParaRPr lang="de-DE"/>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95001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Häufigkeitsverteilung Bewertung Hygiene - Berufsgruppe</a:t>
            </a:r>
            <a:r>
              <a:rPr lang="de-DE" baseline="0"/>
              <a:t> "Arbeiter/Angestellte"</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v>Häufigkeitsverteilung Bewertung Hygiene</c:v>
          </c:tx>
          <c:spPr>
            <a:solidFill>
              <a:schemeClr val="accent1"/>
            </a:solidFill>
            <a:ln>
              <a:noFill/>
            </a:ln>
            <a:effectLst/>
          </c:spPr>
          <c:invertIfNegative val="0"/>
          <c:cat>
            <c:numRef>
              <c:f>'a)'!$H$5:$N$5</c:f>
              <c:numCache>
                <c:formatCode>General</c:formatCode>
                <c:ptCount val="7"/>
                <c:pt idx="0">
                  <c:v>1</c:v>
                </c:pt>
                <c:pt idx="1">
                  <c:v>2</c:v>
                </c:pt>
                <c:pt idx="2">
                  <c:v>3</c:v>
                </c:pt>
                <c:pt idx="3">
                  <c:v>4</c:v>
                </c:pt>
                <c:pt idx="4">
                  <c:v>5</c:v>
                </c:pt>
                <c:pt idx="5">
                  <c:v>6</c:v>
                </c:pt>
                <c:pt idx="6">
                  <c:v>7</c:v>
                </c:pt>
              </c:numCache>
            </c:numRef>
          </c:cat>
          <c:val>
            <c:numRef>
              <c:f>'a)'!$H$7:$N$7</c:f>
              <c:numCache>
                <c:formatCode>General</c:formatCode>
                <c:ptCount val="7"/>
                <c:pt idx="2">
                  <c:v>3</c:v>
                </c:pt>
                <c:pt idx="3">
                  <c:v>1</c:v>
                </c:pt>
                <c:pt idx="4">
                  <c:v>17</c:v>
                </c:pt>
                <c:pt idx="5">
                  <c:v>8</c:v>
                </c:pt>
                <c:pt idx="6">
                  <c:v>12</c:v>
                </c:pt>
              </c:numCache>
            </c:numRef>
          </c:val>
          <c:extLst>
            <c:ext xmlns:c16="http://schemas.microsoft.com/office/drawing/2014/chart" uri="{C3380CC4-5D6E-409C-BE32-E72D297353CC}">
              <c16:uniqueId val="{00000000-DE58-4290-8B42-30B0CC3B8BEA}"/>
            </c:ext>
          </c:extLst>
        </c:ser>
        <c:dLbls>
          <c:showLegendKey val="0"/>
          <c:showVal val="0"/>
          <c:showCatName val="0"/>
          <c:showSerName val="0"/>
          <c:showPercent val="0"/>
          <c:showBubbleSize val="0"/>
        </c:dLbls>
        <c:gapWidth val="219"/>
        <c:overlap val="-27"/>
        <c:axId val="295002064"/>
        <c:axId val="295002456"/>
      </c:barChart>
      <c:catAx>
        <c:axId val="29500206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Hygiene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95002456"/>
        <c:crosses val="autoZero"/>
        <c:auto val="1"/>
        <c:lblAlgn val="ctr"/>
        <c:lblOffset val="100"/>
        <c:noMultiLvlLbl val="0"/>
      </c:catAx>
      <c:valAx>
        <c:axId val="2950024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Absolute</a:t>
                </a:r>
                <a:r>
                  <a:rPr lang="de-DE" baseline="0"/>
                  <a:t> Häufigkeit</a:t>
                </a:r>
                <a:endParaRPr lang="de-DE"/>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95002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Häufigkeitsverteilung Bewertung Hygiene - Berufsgruppe</a:t>
            </a:r>
            <a:r>
              <a:rPr lang="de-DE" baseline="0"/>
              <a:t> "Beamte"</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v>Häufigkeitsverteilung Bewertung Hygiene</c:v>
          </c:tx>
          <c:spPr>
            <a:solidFill>
              <a:schemeClr val="accent1"/>
            </a:solidFill>
            <a:ln>
              <a:noFill/>
            </a:ln>
            <a:effectLst/>
          </c:spPr>
          <c:invertIfNegative val="0"/>
          <c:cat>
            <c:numRef>
              <c:f>'a)'!$H$5:$N$5</c:f>
              <c:numCache>
                <c:formatCode>General</c:formatCode>
                <c:ptCount val="7"/>
                <c:pt idx="0">
                  <c:v>1</c:v>
                </c:pt>
                <c:pt idx="1">
                  <c:v>2</c:v>
                </c:pt>
                <c:pt idx="2">
                  <c:v>3</c:v>
                </c:pt>
                <c:pt idx="3">
                  <c:v>4</c:v>
                </c:pt>
                <c:pt idx="4">
                  <c:v>5</c:v>
                </c:pt>
                <c:pt idx="5">
                  <c:v>6</c:v>
                </c:pt>
                <c:pt idx="6">
                  <c:v>7</c:v>
                </c:pt>
              </c:numCache>
            </c:numRef>
          </c:cat>
          <c:val>
            <c:numRef>
              <c:f>'a)'!$H$8:$N$8</c:f>
              <c:numCache>
                <c:formatCode>General</c:formatCode>
                <c:ptCount val="7"/>
                <c:pt idx="0">
                  <c:v>1</c:v>
                </c:pt>
                <c:pt idx="2">
                  <c:v>1</c:v>
                </c:pt>
                <c:pt idx="3">
                  <c:v>4</c:v>
                </c:pt>
                <c:pt idx="4">
                  <c:v>3</c:v>
                </c:pt>
                <c:pt idx="5">
                  <c:v>6</c:v>
                </c:pt>
                <c:pt idx="6">
                  <c:v>5</c:v>
                </c:pt>
              </c:numCache>
            </c:numRef>
          </c:val>
          <c:extLst>
            <c:ext xmlns:c16="http://schemas.microsoft.com/office/drawing/2014/chart" uri="{C3380CC4-5D6E-409C-BE32-E72D297353CC}">
              <c16:uniqueId val="{00000000-B149-49D0-B280-A345B949C9A8}"/>
            </c:ext>
          </c:extLst>
        </c:ser>
        <c:dLbls>
          <c:showLegendKey val="0"/>
          <c:showVal val="0"/>
          <c:showCatName val="0"/>
          <c:showSerName val="0"/>
          <c:showPercent val="0"/>
          <c:showBubbleSize val="0"/>
        </c:dLbls>
        <c:gapWidth val="219"/>
        <c:overlap val="-27"/>
        <c:axId val="294999712"/>
        <c:axId val="294995792"/>
      </c:barChart>
      <c:catAx>
        <c:axId val="2949997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Hygiene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94995792"/>
        <c:crosses val="autoZero"/>
        <c:auto val="1"/>
        <c:lblAlgn val="ctr"/>
        <c:lblOffset val="100"/>
        <c:noMultiLvlLbl val="0"/>
      </c:catAx>
      <c:valAx>
        <c:axId val="294995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Absolute</a:t>
                </a:r>
                <a:r>
                  <a:rPr lang="de-DE" baseline="0"/>
                  <a:t> Häufigkeit</a:t>
                </a:r>
                <a:endParaRPr lang="de-DE"/>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94999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Häufigkeitsverteilung Bewertung Hygiene - Berufsgruppe</a:t>
            </a:r>
            <a:r>
              <a:rPr lang="de-DE" baseline="0"/>
              <a:t> "Selbständige"</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v>Häufigkeitsverteilung Bewertung Hygiene</c:v>
          </c:tx>
          <c:spPr>
            <a:solidFill>
              <a:schemeClr val="accent1"/>
            </a:solidFill>
            <a:ln>
              <a:noFill/>
            </a:ln>
            <a:effectLst/>
          </c:spPr>
          <c:invertIfNegative val="0"/>
          <c:cat>
            <c:numRef>
              <c:f>'a)'!$H$5:$N$5</c:f>
              <c:numCache>
                <c:formatCode>General</c:formatCode>
                <c:ptCount val="7"/>
                <c:pt idx="0">
                  <c:v>1</c:v>
                </c:pt>
                <c:pt idx="1">
                  <c:v>2</c:v>
                </c:pt>
                <c:pt idx="2">
                  <c:v>3</c:v>
                </c:pt>
                <c:pt idx="3">
                  <c:v>4</c:v>
                </c:pt>
                <c:pt idx="4">
                  <c:v>5</c:v>
                </c:pt>
                <c:pt idx="5">
                  <c:v>6</c:v>
                </c:pt>
                <c:pt idx="6">
                  <c:v>7</c:v>
                </c:pt>
              </c:numCache>
            </c:numRef>
          </c:cat>
          <c:val>
            <c:numRef>
              <c:f>'a)'!$H$9:$N$9</c:f>
              <c:numCache>
                <c:formatCode>General</c:formatCode>
                <c:ptCount val="7"/>
                <c:pt idx="0">
                  <c:v>1</c:v>
                </c:pt>
                <c:pt idx="2">
                  <c:v>1</c:v>
                </c:pt>
                <c:pt idx="3">
                  <c:v>4</c:v>
                </c:pt>
                <c:pt idx="4">
                  <c:v>9</c:v>
                </c:pt>
                <c:pt idx="5">
                  <c:v>13</c:v>
                </c:pt>
                <c:pt idx="6">
                  <c:v>17</c:v>
                </c:pt>
              </c:numCache>
            </c:numRef>
          </c:val>
          <c:extLst>
            <c:ext xmlns:c16="http://schemas.microsoft.com/office/drawing/2014/chart" uri="{C3380CC4-5D6E-409C-BE32-E72D297353CC}">
              <c16:uniqueId val="{00000000-EB29-4433-BCB0-ABB383361EFE}"/>
            </c:ext>
          </c:extLst>
        </c:ser>
        <c:dLbls>
          <c:showLegendKey val="0"/>
          <c:showVal val="0"/>
          <c:showCatName val="0"/>
          <c:showSerName val="0"/>
          <c:showPercent val="0"/>
          <c:showBubbleSize val="0"/>
        </c:dLbls>
        <c:gapWidth val="219"/>
        <c:overlap val="-27"/>
        <c:axId val="325798320"/>
        <c:axId val="325799888"/>
      </c:barChart>
      <c:catAx>
        <c:axId val="32579832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Hygiene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799888"/>
        <c:crosses val="autoZero"/>
        <c:auto val="1"/>
        <c:lblAlgn val="ctr"/>
        <c:lblOffset val="100"/>
        <c:noMultiLvlLbl val="0"/>
      </c:catAx>
      <c:valAx>
        <c:axId val="3257998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Absolute</a:t>
                </a:r>
                <a:r>
                  <a:rPr lang="de-DE" baseline="0"/>
                  <a:t> Häufigkeit</a:t>
                </a:r>
                <a:endParaRPr lang="de-DE"/>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798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Häufigkeitsverteilung Bewertung Hygiene - differenziert nach Berufsgruppen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view3D>
      <c:rotX val="15"/>
      <c:rotY val="2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2548381452318461"/>
          <c:y val="0.24323232323232324"/>
          <c:w val="0.5866125591222735"/>
          <c:h val="0.59783027121609789"/>
        </c:manualLayout>
      </c:layout>
      <c:bar3DChart>
        <c:barDir val="col"/>
        <c:grouping val="standard"/>
        <c:varyColors val="0"/>
        <c:ser>
          <c:idx val="0"/>
          <c:order val="0"/>
          <c:tx>
            <c:v>Studierende</c:v>
          </c:tx>
          <c:spPr>
            <a:solidFill>
              <a:schemeClr val="accent1"/>
            </a:solidFill>
            <a:ln>
              <a:noFill/>
            </a:ln>
            <a:effectLst/>
            <a:sp3d/>
          </c:spPr>
          <c:invertIfNegative val="0"/>
          <c:cat>
            <c:numRef>
              <c:f>'a)'!$H$5:$N$5</c:f>
              <c:numCache>
                <c:formatCode>General</c:formatCode>
                <c:ptCount val="7"/>
                <c:pt idx="0">
                  <c:v>1</c:v>
                </c:pt>
                <c:pt idx="1">
                  <c:v>2</c:v>
                </c:pt>
                <c:pt idx="2">
                  <c:v>3</c:v>
                </c:pt>
                <c:pt idx="3">
                  <c:v>4</c:v>
                </c:pt>
                <c:pt idx="4">
                  <c:v>5</c:v>
                </c:pt>
                <c:pt idx="5">
                  <c:v>6</c:v>
                </c:pt>
                <c:pt idx="6">
                  <c:v>7</c:v>
                </c:pt>
              </c:numCache>
            </c:numRef>
          </c:cat>
          <c:val>
            <c:numRef>
              <c:f>'a)'!$H$17:$N$17</c:f>
              <c:numCache>
                <c:formatCode>0.00%</c:formatCode>
                <c:ptCount val="7"/>
                <c:pt idx="0">
                  <c:v>0</c:v>
                </c:pt>
                <c:pt idx="1">
                  <c:v>6.6666666666666666E-2</c:v>
                </c:pt>
                <c:pt idx="2">
                  <c:v>0.26666666666666666</c:v>
                </c:pt>
                <c:pt idx="3">
                  <c:v>0.33333333333333331</c:v>
                </c:pt>
                <c:pt idx="4">
                  <c:v>0.26666666666666666</c:v>
                </c:pt>
                <c:pt idx="5">
                  <c:v>6.6666666666666666E-2</c:v>
                </c:pt>
                <c:pt idx="6">
                  <c:v>0</c:v>
                </c:pt>
              </c:numCache>
            </c:numRef>
          </c:val>
          <c:extLst>
            <c:ext xmlns:c16="http://schemas.microsoft.com/office/drawing/2014/chart" uri="{C3380CC4-5D6E-409C-BE32-E72D297353CC}">
              <c16:uniqueId val="{00000000-A81C-433E-8BB1-3F5F99A9F5E0}"/>
            </c:ext>
          </c:extLst>
        </c:ser>
        <c:ser>
          <c:idx val="1"/>
          <c:order val="1"/>
          <c:tx>
            <c:v>Arbeiter/Angestellte</c:v>
          </c:tx>
          <c:spPr>
            <a:solidFill>
              <a:schemeClr val="accent2"/>
            </a:solidFill>
            <a:ln>
              <a:noFill/>
            </a:ln>
            <a:effectLst/>
            <a:sp3d/>
          </c:spPr>
          <c:invertIfNegative val="0"/>
          <c:val>
            <c:numRef>
              <c:f>'a)'!$H$18:$N$18</c:f>
              <c:numCache>
                <c:formatCode>0.00%</c:formatCode>
                <c:ptCount val="7"/>
                <c:pt idx="0">
                  <c:v>0</c:v>
                </c:pt>
                <c:pt idx="1">
                  <c:v>0</c:v>
                </c:pt>
                <c:pt idx="2">
                  <c:v>7.3170731707317069E-2</c:v>
                </c:pt>
                <c:pt idx="3">
                  <c:v>2.4390243902439025E-2</c:v>
                </c:pt>
                <c:pt idx="4">
                  <c:v>0.41463414634146339</c:v>
                </c:pt>
                <c:pt idx="5">
                  <c:v>0.1951219512195122</c:v>
                </c:pt>
                <c:pt idx="6">
                  <c:v>0.29268292682926828</c:v>
                </c:pt>
              </c:numCache>
            </c:numRef>
          </c:val>
          <c:extLst>
            <c:ext xmlns:c16="http://schemas.microsoft.com/office/drawing/2014/chart" uri="{C3380CC4-5D6E-409C-BE32-E72D297353CC}">
              <c16:uniqueId val="{00000001-A81C-433E-8BB1-3F5F99A9F5E0}"/>
            </c:ext>
          </c:extLst>
        </c:ser>
        <c:ser>
          <c:idx val="2"/>
          <c:order val="2"/>
          <c:tx>
            <c:v>Beamte</c:v>
          </c:tx>
          <c:spPr>
            <a:solidFill>
              <a:schemeClr val="accent3"/>
            </a:solidFill>
            <a:ln>
              <a:noFill/>
            </a:ln>
            <a:effectLst/>
            <a:sp3d/>
          </c:spPr>
          <c:invertIfNegative val="0"/>
          <c:val>
            <c:numRef>
              <c:f>'a)'!$H$19:$N$19</c:f>
              <c:numCache>
                <c:formatCode>0.00%</c:formatCode>
                <c:ptCount val="7"/>
                <c:pt idx="0">
                  <c:v>0.05</c:v>
                </c:pt>
                <c:pt idx="1">
                  <c:v>0</c:v>
                </c:pt>
                <c:pt idx="2">
                  <c:v>0.05</c:v>
                </c:pt>
                <c:pt idx="3">
                  <c:v>0.2</c:v>
                </c:pt>
                <c:pt idx="4">
                  <c:v>0.15</c:v>
                </c:pt>
                <c:pt idx="5">
                  <c:v>0.3</c:v>
                </c:pt>
                <c:pt idx="6">
                  <c:v>0.25</c:v>
                </c:pt>
              </c:numCache>
            </c:numRef>
          </c:val>
          <c:extLst>
            <c:ext xmlns:c16="http://schemas.microsoft.com/office/drawing/2014/chart" uri="{C3380CC4-5D6E-409C-BE32-E72D297353CC}">
              <c16:uniqueId val="{00000002-A81C-433E-8BB1-3F5F99A9F5E0}"/>
            </c:ext>
          </c:extLst>
        </c:ser>
        <c:ser>
          <c:idx val="3"/>
          <c:order val="3"/>
          <c:tx>
            <c:v>Selbstständige</c:v>
          </c:tx>
          <c:spPr>
            <a:solidFill>
              <a:schemeClr val="accent4"/>
            </a:solidFill>
            <a:ln>
              <a:noFill/>
            </a:ln>
            <a:effectLst/>
            <a:sp3d/>
          </c:spPr>
          <c:invertIfNegative val="0"/>
          <c:val>
            <c:numRef>
              <c:f>'a)'!$H$20:$N$20</c:f>
              <c:numCache>
                <c:formatCode>0.00%</c:formatCode>
                <c:ptCount val="7"/>
                <c:pt idx="0">
                  <c:v>2.2222222222222223E-2</c:v>
                </c:pt>
                <c:pt idx="1">
                  <c:v>0</c:v>
                </c:pt>
                <c:pt idx="2">
                  <c:v>2.2222222222222223E-2</c:v>
                </c:pt>
                <c:pt idx="3">
                  <c:v>8.8888888888888892E-2</c:v>
                </c:pt>
                <c:pt idx="4">
                  <c:v>0.2</c:v>
                </c:pt>
                <c:pt idx="5">
                  <c:v>0.28888888888888886</c:v>
                </c:pt>
                <c:pt idx="6">
                  <c:v>0.37777777777777777</c:v>
                </c:pt>
              </c:numCache>
            </c:numRef>
          </c:val>
          <c:extLst>
            <c:ext xmlns:c16="http://schemas.microsoft.com/office/drawing/2014/chart" uri="{C3380CC4-5D6E-409C-BE32-E72D297353CC}">
              <c16:uniqueId val="{00000003-A81C-433E-8BB1-3F5F99A9F5E0}"/>
            </c:ext>
          </c:extLst>
        </c:ser>
        <c:dLbls>
          <c:showLegendKey val="0"/>
          <c:showVal val="0"/>
          <c:showCatName val="0"/>
          <c:showSerName val="0"/>
          <c:showPercent val="0"/>
          <c:showBubbleSize val="0"/>
        </c:dLbls>
        <c:gapWidth val="219"/>
        <c:shape val="box"/>
        <c:axId val="325801848"/>
        <c:axId val="325800280"/>
        <c:axId val="298307224"/>
      </c:bar3DChart>
      <c:catAx>
        <c:axId val="32580184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Hygiene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800280"/>
        <c:crosses val="autoZero"/>
        <c:auto val="1"/>
        <c:lblAlgn val="ctr"/>
        <c:lblOffset val="100"/>
        <c:noMultiLvlLbl val="0"/>
      </c:catAx>
      <c:valAx>
        <c:axId val="325800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Relative </a:t>
                </a:r>
                <a:r>
                  <a:rPr lang="de-DE" baseline="0"/>
                  <a:t> Häufigkeit</a:t>
                </a:r>
                <a:endParaRPr lang="de-DE"/>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801848"/>
        <c:crosses val="autoZero"/>
        <c:crossBetween val="between"/>
      </c:valAx>
      <c:serAx>
        <c:axId val="298307224"/>
        <c:scaling>
          <c:orientation val="minMax"/>
        </c:scaling>
        <c:delete val="1"/>
        <c:axPos val="b"/>
        <c:majorTickMark val="out"/>
        <c:minorTickMark val="none"/>
        <c:tickLblPos val="nextTo"/>
        <c:crossAx val="325800280"/>
        <c:crosses val="autoZero"/>
      </c:ser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Häufigkeitsverteilung Bewertung Hygiene - differenziert nach Berufsgruppen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0.12548381452318461"/>
          <c:y val="0.24323232323232324"/>
          <c:w val="0.5866125591222735"/>
          <c:h val="0.59783027121609789"/>
        </c:manualLayout>
      </c:layout>
      <c:barChart>
        <c:barDir val="col"/>
        <c:grouping val="clustered"/>
        <c:varyColors val="0"/>
        <c:ser>
          <c:idx val="0"/>
          <c:order val="0"/>
          <c:tx>
            <c:v>Studierende</c:v>
          </c:tx>
          <c:spPr>
            <a:solidFill>
              <a:schemeClr val="tx1">
                <a:lumMod val="75000"/>
                <a:lumOff val="25000"/>
              </a:schemeClr>
            </a:solidFill>
            <a:ln>
              <a:noFill/>
            </a:ln>
            <a:effectLst/>
          </c:spPr>
          <c:invertIfNegative val="0"/>
          <c:cat>
            <c:numRef>
              <c:f>'a)'!$H$5:$N$5</c:f>
              <c:numCache>
                <c:formatCode>General</c:formatCode>
                <c:ptCount val="7"/>
                <c:pt idx="0">
                  <c:v>1</c:v>
                </c:pt>
                <c:pt idx="1">
                  <c:v>2</c:v>
                </c:pt>
                <c:pt idx="2">
                  <c:v>3</c:v>
                </c:pt>
                <c:pt idx="3">
                  <c:v>4</c:v>
                </c:pt>
                <c:pt idx="4">
                  <c:v>5</c:v>
                </c:pt>
                <c:pt idx="5">
                  <c:v>6</c:v>
                </c:pt>
                <c:pt idx="6">
                  <c:v>7</c:v>
                </c:pt>
              </c:numCache>
            </c:numRef>
          </c:cat>
          <c:val>
            <c:numRef>
              <c:f>'a)'!$H$17:$N$17</c:f>
              <c:numCache>
                <c:formatCode>0.00%</c:formatCode>
                <c:ptCount val="7"/>
                <c:pt idx="0">
                  <c:v>0</c:v>
                </c:pt>
                <c:pt idx="1">
                  <c:v>6.6666666666666666E-2</c:v>
                </c:pt>
                <c:pt idx="2">
                  <c:v>0.26666666666666666</c:v>
                </c:pt>
                <c:pt idx="3">
                  <c:v>0.33333333333333331</c:v>
                </c:pt>
                <c:pt idx="4">
                  <c:v>0.26666666666666666</c:v>
                </c:pt>
                <c:pt idx="5">
                  <c:v>6.6666666666666666E-2</c:v>
                </c:pt>
                <c:pt idx="6">
                  <c:v>0</c:v>
                </c:pt>
              </c:numCache>
            </c:numRef>
          </c:val>
          <c:extLst>
            <c:ext xmlns:c16="http://schemas.microsoft.com/office/drawing/2014/chart" uri="{C3380CC4-5D6E-409C-BE32-E72D297353CC}">
              <c16:uniqueId val="{00000000-4737-4CA8-BA3A-2EE56A90B055}"/>
            </c:ext>
          </c:extLst>
        </c:ser>
        <c:ser>
          <c:idx val="1"/>
          <c:order val="1"/>
          <c:tx>
            <c:v>Arbeiter/Angestellte</c:v>
          </c:tx>
          <c:spPr>
            <a:solidFill>
              <a:schemeClr val="bg1">
                <a:lumMod val="50000"/>
              </a:schemeClr>
            </a:solidFill>
            <a:ln>
              <a:noFill/>
            </a:ln>
            <a:effectLst/>
          </c:spPr>
          <c:invertIfNegative val="0"/>
          <c:val>
            <c:numRef>
              <c:f>'a)'!$H$18:$N$18</c:f>
              <c:numCache>
                <c:formatCode>0.00%</c:formatCode>
                <c:ptCount val="7"/>
                <c:pt idx="0">
                  <c:v>0</c:v>
                </c:pt>
                <c:pt idx="1">
                  <c:v>0</c:v>
                </c:pt>
                <c:pt idx="2">
                  <c:v>7.3170731707317069E-2</c:v>
                </c:pt>
                <c:pt idx="3">
                  <c:v>2.4390243902439025E-2</c:v>
                </c:pt>
                <c:pt idx="4">
                  <c:v>0.41463414634146339</c:v>
                </c:pt>
                <c:pt idx="5">
                  <c:v>0.1951219512195122</c:v>
                </c:pt>
                <c:pt idx="6">
                  <c:v>0.29268292682926828</c:v>
                </c:pt>
              </c:numCache>
            </c:numRef>
          </c:val>
          <c:extLst>
            <c:ext xmlns:c16="http://schemas.microsoft.com/office/drawing/2014/chart" uri="{C3380CC4-5D6E-409C-BE32-E72D297353CC}">
              <c16:uniqueId val="{00000001-4737-4CA8-BA3A-2EE56A90B055}"/>
            </c:ext>
          </c:extLst>
        </c:ser>
        <c:ser>
          <c:idx val="2"/>
          <c:order val="2"/>
          <c:tx>
            <c:v>Beamte</c:v>
          </c:tx>
          <c:spPr>
            <a:solidFill>
              <a:schemeClr val="bg1">
                <a:lumMod val="75000"/>
              </a:schemeClr>
            </a:solidFill>
            <a:ln>
              <a:noFill/>
            </a:ln>
            <a:effectLst/>
          </c:spPr>
          <c:invertIfNegative val="0"/>
          <c:val>
            <c:numRef>
              <c:f>'a)'!$H$19:$N$19</c:f>
              <c:numCache>
                <c:formatCode>0.00%</c:formatCode>
                <c:ptCount val="7"/>
                <c:pt idx="0">
                  <c:v>0.05</c:v>
                </c:pt>
                <c:pt idx="1">
                  <c:v>0</c:v>
                </c:pt>
                <c:pt idx="2">
                  <c:v>0.05</c:v>
                </c:pt>
                <c:pt idx="3">
                  <c:v>0.2</c:v>
                </c:pt>
                <c:pt idx="4">
                  <c:v>0.15</c:v>
                </c:pt>
                <c:pt idx="5">
                  <c:v>0.3</c:v>
                </c:pt>
                <c:pt idx="6">
                  <c:v>0.25</c:v>
                </c:pt>
              </c:numCache>
            </c:numRef>
          </c:val>
          <c:extLst>
            <c:ext xmlns:c16="http://schemas.microsoft.com/office/drawing/2014/chart" uri="{C3380CC4-5D6E-409C-BE32-E72D297353CC}">
              <c16:uniqueId val="{00000002-4737-4CA8-BA3A-2EE56A90B055}"/>
            </c:ext>
          </c:extLst>
        </c:ser>
        <c:ser>
          <c:idx val="3"/>
          <c:order val="3"/>
          <c:tx>
            <c:v>Selbstständige</c:v>
          </c:tx>
          <c:spPr>
            <a:solidFill>
              <a:schemeClr val="bg1">
                <a:lumMod val="95000"/>
              </a:schemeClr>
            </a:solidFill>
            <a:ln>
              <a:noFill/>
            </a:ln>
            <a:effectLst/>
          </c:spPr>
          <c:invertIfNegative val="0"/>
          <c:val>
            <c:numRef>
              <c:f>'a)'!$H$20:$N$20</c:f>
              <c:numCache>
                <c:formatCode>0.00%</c:formatCode>
                <c:ptCount val="7"/>
                <c:pt idx="0">
                  <c:v>2.2222222222222223E-2</c:v>
                </c:pt>
                <c:pt idx="1">
                  <c:v>0</c:v>
                </c:pt>
                <c:pt idx="2">
                  <c:v>2.2222222222222223E-2</c:v>
                </c:pt>
                <c:pt idx="3">
                  <c:v>8.8888888888888892E-2</c:v>
                </c:pt>
                <c:pt idx="4">
                  <c:v>0.2</c:v>
                </c:pt>
                <c:pt idx="5">
                  <c:v>0.28888888888888886</c:v>
                </c:pt>
                <c:pt idx="6">
                  <c:v>0.37777777777777777</c:v>
                </c:pt>
              </c:numCache>
            </c:numRef>
          </c:val>
          <c:extLst>
            <c:ext xmlns:c16="http://schemas.microsoft.com/office/drawing/2014/chart" uri="{C3380CC4-5D6E-409C-BE32-E72D297353CC}">
              <c16:uniqueId val="{00000003-4737-4CA8-BA3A-2EE56A90B055}"/>
            </c:ext>
          </c:extLst>
        </c:ser>
        <c:dLbls>
          <c:showLegendKey val="0"/>
          <c:showVal val="0"/>
          <c:showCatName val="0"/>
          <c:showSerName val="0"/>
          <c:showPercent val="0"/>
          <c:showBubbleSize val="0"/>
        </c:dLbls>
        <c:gapWidth val="219"/>
        <c:axId val="325801848"/>
        <c:axId val="325800280"/>
      </c:barChart>
      <c:catAx>
        <c:axId val="32580184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Hygiene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800280"/>
        <c:crosses val="autoZero"/>
        <c:auto val="1"/>
        <c:lblAlgn val="ctr"/>
        <c:lblOffset val="100"/>
        <c:noMultiLvlLbl val="0"/>
      </c:catAx>
      <c:valAx>
        <c:axId val="325800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Relative</a:t>
                </a:r>
                <a:r>
                  <a:rPr lang="de-DE" baseline="0"/>
                  <a:t>  Häufigkeit</a:t>
                </a:r>
                <a:endParaRPr lang="de-DE"/>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80184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Verpflegung - ZFHT</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0"/>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trendlineLbl>
          </c:trendline>
          <c:xVal>
            <c:numRef>
              <c:f>'c)'!$A$2:$A$122</c:f>
              <c:numCache>
                <c:formatCode>General</c:formatCode>
                <c:ptCount val="121"/>
                <c:pt idx="0">
                  <c:v>3</c:v>
                </c:pt>
                <c:pt idx="1">
                  <c:v>6</c:v>
                </c:pt>
                <c:pt idx="2">
                  <c:v>7</c:v>
                </c:pt>
                <c:pt idx="3">
                  <c:v>6</c:v>
                </c:pt>
                <c:pt idx="4">
                  <c:v>5</c:v>
                </c:pt>
                <c:pt idx="5">
                  <c:v>2</c:v>
                </c:pt>
                <c:pt idx="6">
                  <c:v>2</c:v>
                </c:pt>
                <c:pt idx="7">
                  <c:v>7</c:v>
                </c:pt>
                <c:pt idx="8">
                  <c:v>5</c:v>
                </c:pt>
                <c:pt idx="9">
                  <c:v>5</c:v>
                </c:pt>
                <c:pt idx="10">
                  <c:v>1</c:v>
                </c:pt>
                <c:pt idx="11">
                  <c:v>6</c:v>
                </c:pt>
                <c:pt idx="12">
                  <c:v>4</c:v>
                </c:pt>
                <c:pt idx="13">
                  <c:v>4</c:v>
                </c:pt>
                <c:pt idx="14">
                  <c:v>3</c:v>
                </c:pt>
                <c:pt idx="15">
                  <c:v>1</c:v>
                </c:pt>
                <c:pt idx="16">
                  <c:v>3</c:v>
                </c:pt>
                <c:pt idx="17">
                  <c:v>4</c:v>
                </c:pt>
                <c:pt idx="18">
                  <c:v>4</c:v>
                </c:pt>
                <c:pt idx="19">
                  <c:v>4</c:v>
                </c:pt>
                <c:pt idx="20">
                  <c:v>6</c:v>
                </c:pt>
                <c:pt idx="21">
                  <c:v>6</c:v>
                </c:pt>
                <c:pt idx="22">
                  <c:v>6</c:v>
                </c:pt>
                <c:pt idx="23">
                  <c:v>4</c:v>
                </c:pt>
                <c:pt idx="24">
                  <c:v>6</c:v>
                </c:pt>
                <c:pt idx="25">
                  <c:v>2</c:v>
                </c:pt>
                <c:pt idx="26">
                  <c:v>2</c:v>
                </c:pt>
                <c:pt idx="27">
                  <c:v>5</c:v>
                </c:pt>
                <c:pt idx="28">
                  <c:v>7</c:v>
                </c:pt>
                <c:pt idx="29">
                  <c:v>3</c:v>
                </c:pt>
                <c:pt idx="30">
                  <c:v>2</c:v>
                </c:pt>
                <c:pt idx="31">
                  <c:v>4</c:v>
                </c:pt>
                <c:pt idx="32">
                  <c:v>3</c:v>
                </c:pt>
                <c:pt idx="33">
                  <c:v>3</c:v>
                </c:pt>
                <c:pt idx="34">
                  <c:v>7</c:v>
                </c:pt>
                <c:pt idx="35">
                  <c:v>1</c:v>
                </c:pt>
                <c:pt idx="36">
                  <c:v>3</c:v>
                </c:pt>
                <c:pt idx="37">
                  <c:v>5</c:v>
                </c:pt>
                <c:pt idx="38">
                  <c:v>3</c:v>
                </c:pt>
                <c:pt idx="39">
                  <c:v>5</c:v>
                </c:pt>
                <c:pt idx="40">
                  <c:v>3</c:v>
                </c:pt>
                <c:pt idx="41">
                  <c:v>7</c:v>
                </c:pt>
                <c:pt idx="42">
                  <c:v>6</c:v>
                </c:pt>
                <c:pt idx="43">
                  <c:v>3</c:v>
                </c:pt>
                <c:pt idx="44">
                  <c:v>6</c:v>
                </c:pt>
                <c:pt idx="45">
                  <c:v>7</c:v>
                </c:pt>
                <c:pt idx="46">
                  <c:v>6</c:v>
                </c:pt>
                <c:pt idx="47">
                  <c:v>4</c:v>
                </c:pt>
                <c:pt idx="48">
                  <c:v>7</c:v>
                </c:pt>
                <c:pt idx="49">
                  <c:v>3</c:v>
                </c:pt>
                <c:pt idx="50">
                  <c:v>3</c:v>
                </c:pt>
                <c:pt idx="51">
                  <c:v>6</c:v>
                </c:pt>
                <c:pt idx="52">
                  <c:v>4</c:v>
                </c:pt>
                <c:pt idx="53">
                  <c:v>4</c:v>
                </c:pt>
                <c:pt idx="54">
                  <c:v>2</c:v>
                </c:pt>
                <c:pt idx="55">
                  <c:v>2</c:v>
                </c:pt>
                <c:pt idx="56">
                  <c:v>7</c:v>
                </c:pt>
                <c:pt idx="57">
                  <c:v>2</c:v>
                </c:pt>
                <c:pt idx="58">
                  <c:v>2</c:v>
                </c:pt>
                <c:pt idx="59">
                  <c:v>7</c:v>
                </c:pt>
                <c:pt idx="60">
                  <c:v>6</c:v>
                </c:pt>
                <c:pt idx="61">
                  <c:v>7</c:v>
                </c:pt>
                <c:pt idx="62">
                  <c:v>4</c:v>
                </c:pt>
                <c:pt idx="63">
                  <c:v>6</c:v>
                </c:pt>
                <c:pt idx="64">
                  <c:v>1</c:v>
                </c:pt>
                <c:pt idx="65">
                  <c:v>3</c:v>
                </c:pt>
                <c:pt idx="66">
                  <c:v>4</c:v>
                </c:pt>
                <c:pt idx="67">
                  <c:v>4</c:v>
                </c:pt>
                <c:pt idx="68">
                  <c:v>5</c:v>
                </c:pt>
                <c:pt idx="69">
                  <c:v>6</c:v>
                </c:pt>
                <c:pt idx="70">
                  <c:v>5</c:v>
                </c:pt>
                <c:pt idx="71">
                  <c:v>5</c:v>
                </c:pt>
                <c:pt idx="72">
                  <c:v>4</c:v>
                </c:pt>
                <c:pt idx="73">
                  <c:v>5</c:v>
                </c:pt>
                <c:pt idx="74">
                  <c:v>2</c:v>
                </c:pt>
                <c:pt idx="75">
                  <c:v>4</c:v>
                </c:pt>
                <c:pt idx="76">
                  <c:v>6</c:v>
                </c:pt>
                <c:pt idx="77">
                  <c:v>5</c:v>
                </c:pt>
                <c:pt idx="78">
                  <c:v>5</c:v>
                </c:pt>
                <c:pt idx="79">
                  <c:v>4</c:v>
                </c:pt>
                <c:pt idx="80">
                  <c:v>5</c:v>
                </c:pt>
                <c:pt idx="81">
                  <c:v>2</c:v>
                </c:pt>
                <c:pt idx="82">
                  <c:v>4</c:v>
                </c:pt>
                <c:pt idx="83">
                  <c:v>7</c:v>
                </c:pt>
                <c:pt idx="84">
                  <c:v>7</c:v>
                </c:pt>
                <c:pt idx="85">
                  <c:v>5</c:v>
                </c:pt>
                <c:pt idx="86">
                  <c:v>4</c:v>
                </c:pt>
                <c:pt idx="87">
                  <c:v>4</c:v>
                </c:pt>
                <c:pt idx="88">
                  <c:v>5</c:v>
                </c:pt>
                <c:pt idx="89">
                  <c:v>1</c:v>
                </c:pt>
                <c:pt idx="90">
                  <c:v>7</c:v>
                </c:pt>
                <c:pt idx="91">
                  <c:v>6</c:v>
                </c:pt>
                <c:pt idx="92">
                  <c:v>5</c:v>
                </c:pt>
                <c:pt idx="93">
                  <c:v>5</c:v>
                </c:pt>
                <c:pt idx="94">
                  <c:v>7</c:v>
                </c:pt>
                <c:pt idx="95">
                  <c:v>6</c:v>
                </c:pt>
                <c:pt idx="96">
                  <c:v>7</c:v>
                </c:pt>
                <c:pt idx="97">
                  <c:v>4</c:v>
                </c:pt>
                <c:pt idx="98">
                  <c:v>7</c:v>
                </c:pt>
                <c:pt idx="99">
                  <c:v>5</c:v>
                </c:pt>
                <c:pt idx="100">
                  <c:v>7</c:v>
                </c:pt>
                <c:pt idx="101">
                  <c:v>7</c:v>
                </c:pt>
                <c:pt idx="102">
                  <c:v>7</c:v>
                </c:pt>
                <c:pt idx="103">
                  <c:v>5</c:v>
                </c:pt>
                <c:pt idx="104">
                  <c:v>1</c:v>
                </c:pt>
                <c:pt idx="105">
                  <c:v>7</c:v>
                </c:pt>
                <c:pt idx="106">
                  <c:v>5</c:v>
                </c:pt>
                <c:pt idx="107">
                  <c:v>4</c:v>
                </c:pt>
                <c:pt idx="108">
                  <c:v>4</c:v>
                </c:pt>
                <c:pt idx="109">
                  <c:v>4</c:v>
                </c:pt>
                <c:pt idx="110">
                  <c:v>5</c:v>
                </c:pt>
                <c:pt idx="111">
                  <c:v>6</c:v>
                </c:pt>
                <c:pt idx="112">
                  <c:v>6</c:v>
                </c:pt>
                <c:pt idx="113">
                  <c:v>7</c:v>
                </c:pt>
                <c:pt idx="114">
                  <c:v>6</c:v>
                </c:pt>
                <c:pt idx="115">
                  <c:v>7</c:v>
                </c:pt>
                <c:pt idx="116">
                  <c:v>7</c:v>
                </c:pt>
                <c:pt idx="117">
                  <c:v>1</c:v>
                </c:pt>
                <c:pt idx="118">
                  <c:v>7</c:v>
                </c:pt>
                <c:pt idx="119">
                  <c:v>4</c:v>
                </c:pt>
                <c:pt idx="120">
                  <c:v>3</c:v>
                </c:pt>
              </c:numCache>
            </c:numRef>
          </c:xVal>
          <c:yVal>
            <c:numRef>
              <c:f>'c)'!$D$2:$D$122</c:f>
              <c:numCache>
                <c:formatCode>General</c:formatCode>
                <c:ptCount val="121"/>
                <c:pt idx="0">
                  <c:v>2</c:v>
                </c:pt>
                <c:pt idx="1">
                  <c:v>6</c:v>
                </c:pt>
                <c:pt idx="2">
                  <c:v>7</c:v>
                </c:pt>
                <c:pt idx="3">
                  <c:v>7</c:v>
                </c:pt>
                <c:pt idx="4">
                  <c:v>7</c:v>
                </c:pt>
                <c:pt idx="5">
                  <c:v>1</c:v>
                </c:pt>
                <c:pt idx="6">
                  <c:v>6</c:v>
                </c:pt>
                <c:pt idx="7">
                  <c:v>7</c:v>
                </c:pt>
                <c:pt idx="8">
                  <c:v>7</c:v>
                </c:pt>
                <c:pt idx="9">
                  <c:v>7</c:v>
                </c:pt>
                <c:pt idx="10">
                  <c:v>7</c:v>
                </c:pt>
                <c:pt idx="11">
                  <c:v>7</c:v>
                </c:pt>
                <c:pt idx="12">
                  <c:v>6</c:v>
                </c:pt>
                <c:pt idx="13">
                  <c:v>4</c:v>
                </c:pt>
                <c:pt idx="14">
                  <c:v>6</c:v>
                </c:pt>
                <c:pt idx="15">
                  <c:v>7</c:v>
                </c:pt>
                <c:pt idx="16">
                  <c:v>6</c:v>
                </c:pt>
                <c:pt idx="17">
                  <c:v>5</c:v>
                </c:pt>
                <c:pt idx="18">
                  <c:v>5</c:v>
                </c:pt>
                <c:pt idx="19">
                  <c:v>5</c:v>
                </c:pt>
                <c:pt idx="20">
                  <c:v>6</c:v>
                </c:pt>
                <c:pt idx="21">
                  <c:v>5</c:v>
                </c:pt>
                <c:pt idx="22">
                  <c:v>6</c:v>
                </c:pt>
                <c:pt idx="23">
                  <c:v>5</c:v>
                </c:pt>
                <c:pt idx="24">
                  <c:v>6</c:v>
                </c:pt>
                <c:pt idx="25">
                  <c:v>4</c:v>
                </c:pt>
                <c:pt idx="26">
                  <c:v>3</c:v>
                </c:pt>
                <c:pt idx="27">
                  <c:v>6</c:v>
                </c:pt>
                <c:pt idx="28">
                  <c:v>6</c:v>
                </c:pt>
                <c:pt idx="29">
                  <c:v>6</c:v>
                </c:pt>
                <c:pt idx="30">
                  <c:v>3</c:v>
                </c:pt>
                <c:pt idx="31">
                  <c:v>5</c:v>
                </c:pt>
                <c:pt idx="32">
                  <c:v>6</c:v>
                </c:pt>
                <c:pt idx="33">
                  <c:v>6</c:v>
                </c:pt>
                <c:pt idx="34">
                  <c:v>7</c:v>
                </c:pt>
                <c:pt idx="35">
                  <c:v>6</c:v>
                </c:pt>
                <c:pt idx="36">
                  <c:v>5</c:v>
                </c:pt>
                <c:pt idx="37">
                  <c:v>5</c:v>
                </c:pt>
                <c:pt idx="38">
                  <c:v>6</c:v>
                </c:pt>
                <c:pt idx="39">
                  <c:v>4</c:v>
                </c:pt>
                <c:pt idx="40">
                  <c:v>6</c:v>
                </c:pt>
                <c:pt idx="41">
                  <c:v>7</c:v>
                </c:pt>
                <c:pt idx="42">
                  <c:v>6</c:v>
                </c:pt>
                <c:pt idx="43">
                  <c:v>5</c:v>
                </c:pt>
                <c:pt idx="44">
                  <c:v>6</c:v>
                </c:pt>
                <c:pt idx="45">
                  <c:v>6</c:v>
                </c:pt>
                <c:pt idx="46">
                  <c:v>7</c:v>
                </c:pt>
                <c:pt idx="47">
                  <c:v>5</c:v>
                </c:pt>
                <c:pt idx="48">
                  <c:v>6</c:v>
                </c:pt>
                <c:pt idx="49">
                  <c:v>6</c:v>
                </c:pt>
                <c:pt idx="50">
                  <c:v>5</c:v>
                </c:pt>
                <c:pt idx="51">
                  <c:v>6</c:v>
                </c:pt>
                <c:pt idx="52">
                  <c:v>4</c:v>
                </c:pt>
                <c:pt idx="53">
                  <c:v>4</c:v>
                </c:pt>
                <c:pt idx="54">
                  <c:v>1</c:v>
                </c:pt>
                <c:pt idx="55">
                  <c:v>4</c:v>
                </c:pt>
                <c:pt idx="56">
                  <c:v>7</c:v>
                </c:pt>
                <c:pt idx="57">
                  <c:v>4</c:v>
                </c:pt>
                <c:pt idx="58">
                  <c:v>4</c:v>
                </c:pt>
                <c:pt idx="59">
                  <c:v>7</c:v>
                </c:pt>
                <c:pt idx="60">
                  <c:v>2</c:v>
                </c:pt>
                <c:pt idx="61">
                  <c:v>6</c:v>
                </c:pt>
                <c:pt idx="62">
                  <c:v>5</c:v>
                </c:pt>
                <c:pt idx="63">
                  <c:v>7</c:v>
                </c:pt>
                <c:pt idx="64">
                  <c:v>1</c:v>
                </c:pt>
                <c:pt idx="65">
                  <c:v>6</c:v>
                </c:pt>
                <c:pt idx="66">
                  <c:v>6</c:v>
                </c:pt>
                <c:pt idx="67">
                  <c:v>6</c:v>
                </c:pt>
                <c:pt idx="68">
                  <c:v>6</c:v>
                </c:pt>
                <c:pt idx="69">
                  <c:v>6</c:v>
                </c:pt>
                <c:pt idx="70">
                  <c:v>6</c:v>
                </c:pt>
                <c:pt idx="71">
                  <c:v>3</c:v>
                </c:pt>
                <c:pt idx="72">
                  <c:v>6</c:v>
                </c:pt>
                <c:pt idx="73">
                  <c:v>5</c:v>
                </c:pt>
                <c:pt idx="74">
                  <c:v>5</c:v>
                </c:pt>
                <c:pt idx="75">
                  <c:v>5</c:v>
                </c:pt>
                <c:pt idx="76">
                  <c:v>7</c:v>
                </c:pt>
                <c:pt idx="77">
                  <c:v>5</c:v>
                </c:pt>
                <c:pt idx="78">
                  <c:v>4</c:v>
                </c:pt>
                <c:pt idx="79">
                  <c:v>4</c:v>
                </c:pt>
                <c:pt idx="80">
                  <c:v>5</c:v>
                </c:pt>
                <c:pt idx="81">
                  <c:v>6</c:v>
                </c:pt>
                <c:pt idx="82">
                  <c:v>6</c:v>
                </c:pt>
                <c:pt idx="83">
                  <c:v>7</c:v>
                </c:pt>
                <c:pt idx="84">
                  <c:v>7</c:v>
                </c:pt>
                <c:pt idx="85">
                  <c:v>6</c:v>
                </c:pt>
                <c:pt idx="86">
                  <c:v>5</c:v>
                </c:pt>
                <c:pt idx="87">
                  <c:v>6</c:v>
                </c:pt>
                <c:pt idx="88">
                  <c:v>5</c:v>
                </c:pt>
                <c:pt idx="89">
                  <c:v>6</c:v>
                </c:pt>
                <c:pt idx="90">
                  <c:v>7</c:v>
                </c:pt>
                <c:pt idx="91">
                  <c:v>6</c:v>
                </c:pt>
                <c:pt idx="92">
                  <c:v>6</c:v>
                </c:pt>
                <c:pt idx="93">
                  <c:v>6</c:v>
                </c:pt>
                <c:pt idx="94">
                  <c:v>7</c:v>
                </c:pt>
                <c:pt idx="95">
                  <c:v>7</c:v>
                </c:pt>
                <c:pt idx="96">
                  <c:v>7</c:v>
                </c:pt>
                <c:pt idx="97">
                  <c:v>6</c:v>
                </c:pt>
                <c:pt idx="98">
                  <c:v>7</c:v>
                </c:pt>
                <c:pt idx="99">
                  <c:v>4</c:v>
                </c:pt>
                <c:pt idx="100">
                  <c:v>7</c:v>
                </c:pt>
                <c:pt idx="101">
                  <c:v>7</c:v>
                </c:pt>
                <c:pt idx="102">
                  <c:v>6</c:v>
                </c:pt>
                <c:pt idx="103">
                  <c:v>5</c:v>
                </c:pt>
                <c:pt idx="104">
                  <c:v>3</c:v>
                </c:pt>
                <c:pt idx="105">
                  <c:v>7</c:v>
                </c:pt>
                <c:pt idx="106">
                  <c:v>7</c:v>
                </c:pt>
                <c:pt idx="107">
                  <c:v>5</c:v>
                </c:pt>
                <c:pt idx="108">
                  <c:v>5</c:v>
                </c:pt>
                <c:pt idx="109">
                  <c:v>6</c:v>
                </c:pt>
                <c:pt idx="110">
                  <c:v>6</c:v>
                </c:pt>
                <c:pt idx="111">
                  <c:v>3</c:v>
                </c:pt>
                <c:pt idx="112">
                  <c:v>6</c:v>
                </c:pt>
                <c:pt idx="113">
                  <c:v>7</c:v>
                </c:pt>
                <c:pt idx="114">
                  <c:v>6</c:v>
                </c:pt>
                <c:pt idx="115">
                  <c:v>7</c:v>
                </c:pt>
                <c:pt idx="116">
                  <c:v>7</c:v>
                </c:pt>
                <c:pt idx="117">
                  <c:v>1</c:v>
                </c:pt>
                <c:pt idx="118">
                  <c:v>7</c:v>
                </c:pt>
                <c:pt idx="119">
                  <c:v>4</c:v>
                </c:pt>
                <c:pt idx="120">
                  <c:v>4</c:v>
                </c:pt>
              </c:numCache>
            </c:numRef>
          </c:yVal>
          <c:smooth val="0"/>
          <c:extLst>
            <c:ext xmlns:c16="http://schemas.microsoft.com/office/drawing/2014/chart" uri="{C3380CC4-5D6E-409C-BE32-E72D297353CC}">
              <c16:uniqueId val="{00000000-B167-4BF6-A520-3A8E387B99EF}"/>
            </c:ext>
          </c:extLst>
        </c:ser>
        <c:dLbls>
          <c:showLegendKey val="0"/>
          <c:showVal val="0"/>
          <c:showCatName val="0"/>
          <c:showSerName val="0"/>
          <c:showPercent val="0"/>
          <c:showBubbleSize val="0"/>
        </c:dLbls>
        <c:axId val="325798712"/>
        <c:axId val="325797928"/>
      </c:scatterChart>
      <c:valAx>
        <c:axId val="32579871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Verpflegung</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797928"/>
        <c:crosses val="autoZero"/>
        <c:crossBetween val="midCat"/>
      </c:valAx>
      <c:valAx>
        <c:axId val="3257979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Zufriedenheit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79871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Pünktlichkeit - Gesamtzufriedenheit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Pünktlichkeit - ZFHT</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0"/>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trendlineLbl>
          </c:trendline>
          <c:xVal>
            <c:numRef>
              <c:f>'c)'!$B$2:$B$122</c:f>
              <c:numCache>
                <c:formatCode>General</c:formatCode>
                <c:ptCount val="121"/>
                <c:pt idx="0">
                  <c:v>1</c:v>
                </c:pt>
                <c:pt idx="1">
                  <c:v>7</c:v>
                </c:pt>
                <c:pt idx="2">
                  <c:v>7</c:v>
                </c:pt>
                <c:pt idx="3">
                  <c:v>7</c:v>
                </c:pt>
                <c:pt idx="4">
                  <c:v>7</c:v>
                </c:pt>
                <c:pt idx="5">
                  <c:v>1</c:v>
                </c:pt>
                <c:pt idx="6">
                  <c:v>7</c:v>
                </c:pt>
                <c:pt idx="7">
                  <c:v>6</c:v>
                </c:pt>
                <c:pt idx="8">
                  <c:v>7</c:v>
                </c:pt>
                <c:pt idx="9">
                  <c:v>6</c:v>
                </c:pt>
                <c:pt idx="10">
                  <c:v>7</c:v>
                </c:pt>
                <c:pt idx="11">
                  <c:v>7</c:v>
                </c:pt>
                <c:pt idx="12">
                  <c:v>6</c:v>
                </c:pt>
                <c:pt idx="13">
                  <c:v>6</c:v>
                </c:pt>
                <c:pt idx="14">
                  <c:v>7</c:v>
                </c:pt>
                <c:pt idx="15">
                  <c:v>7</c:v>
                </c:pt>
                <c:pt idx="16">
                  <c:v>7</c:v>
                </c:pt>
                <c:pt idx="17">
                  <c:v>5</c:v>
                </c:pt>
                <c:pt idx="18">
                  <c:v>5</c:v>
                </c:pt>
                <c:pt idx="19">
                  <c:v>6</c:v>
                </c:pt>
                <c:pt idx="20">
                  <c:v>7</c:v>
                </c:pt>
                <c:pt idx="21">
                  <c:v>4</c:v>
                </c:pt>
                <c:pt idx="22">
                  <c:v>5</c:v>
                </c:pt>
                <c:pt idx="23">
                  <c:v>6</c:v>
                </c:pt>
                <c:pt idx="24">
                  <c:v>6</c:v>
                </c:pt>
                <c:pt idx="25">
                  <c:v>5</c:v>
                </c:pt>
                <c:pt idx="26">
                  <c:v>6</c:v>
                </c:pt>
                <c:pt idx="27">
                  <c:v>7</c:v>
                </c:pt>
                <c:pt idx="28">
                  <c:v>6</c:v>
                </c:pt>
                <c:pt idx="29">
                  <c:v>7</c:v>
                </c:pt>
                <c:pt idx="30">
                  <c:v>1</c:v>
                </c:pt>
                <c:pt idx="31">
                  <c:v>6</c:v>
                </c:pt>
                <c:pt idx="32">
                  <c:v>7</c:v>
                </c:pt>
                <c:pt idx="33">
                  <c:v>6</c:v>
                </c:pt>
                <c:pt idx="34">
                  <c:v>7</c:v>
                </c:pt>
                <c:pt idx="35">
                  <c:v>6</c:v>
                </c:pt>
                <c:pt idx="36">
                  <c:v>6</c:v>
                </c:pt>
                <c:pt idx="37">
                  <c:v>7</c:v>
                </c:pt>
                <c:pt idx="38">
                  <c:v>6</c:v>
                </c:pt>
                <c:pt idx="39">
                  <c:v>3</c:v>
                </c:pt>
                <c:pt idx="40">
                  <c:v>6</c:v>
                </c:pt>
                <c:pt idx="41">
                  <c:v>7</c:v>
                </c:pt>
                <c:pt idx="42">
                  <c:v>7</c:v>
                </c:pt>
                <c:pt idx="43">
                  <c:v>6</c:v>
                </c:pt>
                <c:pt idx="44">
                  <c:v>6</c:v>
                </c:pt>
                <c:pt idx="45">
                  <c:v>7</c:v>
                </c:pt>
                <c:pt idx="46">
                  <c:v>7</c:v>
                </c:pt>
                <c:pt idx="47">
                  <c:v>5</c:v>
                </c:pt>
                <c:pt idx="48">
                  <c:v>4</c:v>
                </c:pt>
                <c:pt idx="49">
                  <c:v>6</c:v>
                </c:pt>
                <c:pt idx="50">
                  <c:v>6</c:v>
                </c:pt>
                <c:pt idx="51">
                  <c:v>7</c:v>
                </c:pt>
                <c:pt idx="52">
                  <c:v>5</c:v>
                </c:pt>
                <c:pt idx="53">
                  <c:v>5</c:v>
                </c:pt>
                <c:pt idx="54">
                  <c:v>2</c:v>
                </c:pt>
                <c:pt idx="55">
                  <c:v>7</c:v>
                </c:pt>
                <c:pt idx="56">
                  <c:v>7</c:v>
                </c:pt>
                <c:pt idx="57">
                  <c:v>5</c:v>
                </c:pt>
                <c:pt idx="58">
                  <c:v>5</c:v>
                </c:pt>
                <c:pt idx="59">
                  <c:v>6</c:v>
                </c:pt>
                <c:pt idx="60">
                  <c:v>1</c:v>
                </c:pt>
                <c:pt idx="61">
                  <c:v>6</c:v>
                </c:pt>
                <c:pt idx="62">
                  <c:v>6</c:v>
                </c:pt>
                <c:pt idx="63">
                  <c:v>7</c:v>
                </c:pt>
                <c:pt idx="64">
                  <c:v>4</c:v>
                </c:pt>
                <c:pt idx="65">
                  <c:v>7</c:v>
                </c:pt>
                <c:pt idx="66">
                  <c:v>6</c:v>
                </c:pt>
                <c:pt idx="67">
                  <c:v>6</c:v>
                </c:pt>
                <c:pt idx="68">
                  <c:v>6</c:v>
                </c:pt>
                <c:pt idx="69">
                  <c:v>7</c:v>
                </c:pt>
                <c:pt idx="70">
                  <c:v>7</c:v>
                </c:pt>
                <c:pt idx="71">
                  <c:v>2</c:v>
                </c:pt>
                <c:pt idx="72">
                  <c:v>6</c:v>
                </c:pt>
                <c:pt idx="73">
                  <c:v>7</c:v>
                </c:pt>
                <c:pt idx="74">
                  <c:v>6</c:v>
                </c:pt>
                <c:pt idx="75">
                  <c:v>6</c:v>
                </c:pt>
                <c:pt idx="76">
                  <c:v>6</c:v>
                </c:pt>
                <c:pt idx="77">
                  <c:v>6</c:v>
                </c:pt>
                <c:pt idx="78">
                  <c:v>4</c:v>
                </c:pt>
                <c:pt idx="79">
                  <c:v>6</c:v>
                </c:pt>
                <c:pt idx="80">
                  <c:v>5</c:v>
                </c:pt>
                <c:pt idx="81">
                  <c:v>7</c:v>
                </c:pt>
                <c:pt idx="82">
                  <c:v>7</c:v>
                </c:pt>
                <c:pt idx="83">
                  <c:v>6</c:v>
                </c:pt>
                <c:pt idx="84">
                  <c:v>5</c:v>
                </c:pt>
                <c:pt idx="85">
                  <c:v>7</c:v>
                </c:pt>
                <c:pt idx="86">
                  <c:v>4</c:v>
                </c:pt>
                <c:pt idx="87">
                  <c:v>4</c:v>
                </c:pt>
                <c:pt idx="88">
                  <c:v>7</c:v>
                </c:pt>
                <c:pt idx="89">
                  <c:v>6</c:v>
                </c:pt>
                <c:pt idx="90">
                  <c:v>6</c:v>
                </c:pt>
                <c:pt idx="91">
                  <c:v>6</c:v>
                </c:pt>
                <c:pt idx="92">
                  <c:v>6</c:v>
                </c:pt>
                <c:pt idx="93">
                  <c:v>6</c:v>
                </c:pt>
                <c:pt idx="94">
                  <c:v>7</c:v>
                </c:pt>
                <c:pt idx="95">
                  <c:v>7</c:v>
                </c:pt>
                <c:pt idx="96">
                  <c:v>7</c:v>
                </c:pt>
                <c:pt idx="97">
                  <c:v>5</c:v>
                </c:pt>
                <c:pt idx="98">
                  <c:v>7</c:v>
                </c:pt>
                <c:pt idx="99">
                  <c:v>7</c:v>
                </c:pt>
                <c:pt idx="100">
                  <c:v>7</c:v>
                </c:pt>
                <c:pt idx="101">
                  <c:v>7</c:v>
                </c:pt>
                <c:pt idx="102">
                  <c:v>6</c:v>
                </c:pt>
                <c:pt idx="103">
                  <c:v>6</c:v>
                </c:pt>
                <c:pt idx="104">
                  <c:v>1</c:v>
                </c:pt>
                <c:pt idx="105">
                  <c:v>7</c:v>
                </c:pt>
                <c:pt idx="106">
                  <c:v>7</c:v>
                </c:pt>
                <c:pt idx="107">
                  <c:v>4</c:v>
                </c:pt>
                <c:pt idx="108">
                  <c:v>7</c:v>
                </c:pt>
                <c:pt idx="109">
                  <c:v>6</c:v>
                </c:pt>
                <c:pt idx="110">
                  <c:v>6</c:v>
                </c:pt>
                <c:pt idx="111">
                  <c:v>7</c:v>
                </c:pt>
                <c:pt idx="112">
                  <c:v>6</c:v>
                </c:pt>
                <c:pt idx="113">
                  <c:v>7</c:v>
                </c:pt>
                <c:pt idx="114">
                  <c:v>5</c:v>
                </c:pt>
                <c:pt idx="115">
                  <c:v>7</c:v>
                </c:pt>
                <c:pt idx="116">
                  <c:v>7</c:v>
                </c:pt>
                <c:pt idx="117">
                  <c:v>1</c:v>
                </c:pt>
                <c:pt idx="118">
                  <c:v>7</c:v>
                </c:pt>
                <c:pt idx="119">
                  <c:v>5</c:v>
                </c:pt>
                <c:pt idx="120">
                  <c:v>2</c:v>
                </c:pt>
              </c:numCache>
            </c:numRef>
          </c:xVal>
          <c:yVal>
            <c:numRef>
              <c:f>'c)'!$D$2:$D$122</c:f>
              <c:numCache>
                <c:formatCode>General</c:formatCode>
                <c:ptCount val="121"/>
                <c:pt idx="0">
                  <c:v>2</c:v>
                </c:pt>
                <c:pt idx="1">
                  <c:v>6</c:v>
                </c:pt>
                <c:pt idx="2">
                  <c:v>7</c:v>
                </c:pt>
                <c:pt idx="3">
                  <c:v>7</c:v>
                </c:pt>
                <c:pt idx="4">
                  <c:v>7</c:v>
                </c:pt>
                <c:pt idx="5">
                  <c:v>1</c:v>
                </c:pt>
                <c:pt idx="6">
                  <c:v>6</c:v>
                </c:pt>
                <c:pt idx="7">
                  <c:v>7</c:v>
                </c:pt>
                <c:pt idx="8">
                  <c:v>7</c:v>
                </c:pt>
                <c:pt idx="9">
                  <c:v>7</c:v>
                </c:pt>
                <c:pt idx="10">
                  <c:v>7</c:v>
                </c:pt>
                <c:pt idx="11">
                  <c:v>7</c:v>
                </c:pt>
                <c:pt idx="12">
                  <c:v>6</c:v>
                </c:pt>
                <c:pt idx="13">
                  <c:v>4</c:v>
                </c:pt>
                <c:pt idx="14">
                  <c:v>6</c:v>
                </c:pt>
                <c:pt idx="15">
                  <c:v>7</c:v>
                </c:pt>
                <c:pt idx="16">
                  <c:v>6</c:v>
                </c:pt>
                <c:pt idx="17">
                  <c:v>5</c:v>
                </c:pt>
                <c:pt idx="18">
                  <c:v>5</c:v>
                </c:pt>
                <c:pt idx="19">
                  <c:v>5</c:v>
                </c:pt>
                <c:pt idx="20">
                  <c:v>6</c:v>
                </c:pt>
                <c:pt idx="21">
                  <c:v>5</c:v>
                </c:pt>
                <c:pt idx="22">
                  <c:v>6</c:v>
                </c:pt>
                <c:pt idx="23">
                  <c:v>5</c:v>
                </c:pt>
                <c:pt idx="24">
                  <c:v>6</c:v>
                </c:pt>
                <c:pt idx="25">
                  <c:v>4</c:v>
                </c:pt>
                <c:pt idx="26">
                  <c:v>3</c:v>
                </c:pt>
                <c:pt idx="27">
                  <c:v>6</c:v>
                </c:pt>
                <c:pt idx="28">
                  <c:v>6</c:v>
                </c:pt>
                <c:pt idx="29">
                  <c:v>6</c:v>
                </c:pt>
                <c:pt idx="30">
                  <c:v>3</c:v>
                </c:pt>
                <c:pt idx="31">
                  <c:v>5</c:v>
                </c:pt>
                <c:pt idx="32">
                  <c:v>6</c:v>
                </c:pt>
                <c:pt idx="33">
                  <c:v>6</c:v>
                </c:pt>
                <c:pt idx="34">
                  <c:v>7</c:v>
                </c:pt>
                <c:pt idx="35">
                  <c:v>6</c:v>
                </c:pt>
                <c:pt idx="36">
                  <c:v>5</c:v>
                </c:pt>
                <c:pt idx="37">
                  <c:v>5</c:v>
                </c:pt>
                <c:pt idx="38">
                  <c:v>6</c:v>
                </c:pt>
                <c:pt idx="39">
                  <c:v>4</c:v>
                </c:pt>
                <c:pt idx="40">
                  <c:v>6</c:v>
                </c:pt>
                <c:pt idx="41">
                  <c:v>7</c:v>
                </c:pt>
                <c:pt idx="42">
                  <c:v>6</c:v>
                </c:pt>
                <c:pt idx="43">
                  <c:v>5</c:v>
                </c:pt>
                <c:pt idx="44">
                  <c:v>6</c:v>
                </c:pt>
                <c:pt idx="45">
                  <c:v>6</c:v>
                </c:pt>
                <c:pt idx="46">
                  <c:v>7</c:v>
                </c:pt>
                <c:pt idx="47">
                  <c:v>5</c:v>
                </c:pt>
                <c:pt idx="48">
                  <c:v>6</c:v>
                </c:pt>
                <c:pt idx="49">
                  <c:v>6</c:v>
                </c:pt>
                <c:pt idx="50">
                  <c:v>5</c:v>
                </c:pt>
                <c:pt idx="51">
                  <c:v>6</c:v>
                </c:pt>
                <c:pt idx="52">
                  <c:v>4</c:v>
                </c:pt>
                <c:pt idx="53">
                  <c:v>4</c:v>
                </c:pt>
                <c:pt idx="54">
                  <c:v>1</c:v>
                </c:pt>
                <c:pt idx="55">
                  <c:v>4</c:v>
                </c:pt>
                <c:pt idx="56">
                  <c:v>7</c:v>
                </c:pt>
                <c:pt idx="57">
                  <c:v>4</c:v>
                </c:pt>
                <c:pt idx="58">
                  <c:v>4</c:v>
                </c:pt>
                <c:pt idx="59">
                  <c:v>7</c:v>
                </c:pt>
                <c:pt idx="60">
                  <c:v>2</c:v>
                </c:pt>
                <c:pt idx="61">
                  <c:v>6</c:v>
                </c:pt>
                <c:pt idx="62">
                  <c:v>5</c:v>
                </c:pt>
                <c:pt idx="63">
                  <c:v>7</c:v>
                </c:pt>
                <c:pt idx="64">
                  <c:v>1</c:v>
                </c:pt>
                <c:pt idx="65">
                  <c:v>6</c:v>
                </c:pt>
                <c:pt idx="66">
                  <c:v>6</c:v>
                </c:pt>
                <c:pt idx="67">
                  <c:v>6</c:v>
                </c:pt>
                <c:pt idx="68">
                  <c:v>6</c:v>
                </c:pt>
                <c:pt idx="69">
                  <c:v>6</c:v>
                </c:pt>
                <c:pt idx="70">
                  <c:v>6</c:v>
                </c:pt>
                <c:pt idx="71">
                  <c:v>3</c:v>
                </c:pt>
                <c:pt idx="72">
                  <c:v>6</c:v>
                </c:pt>
                <c:pt idx="73">
                  <c:v>5</c:v>
                </c:pt>
                <c:pt idx="74">
                  <c:v>5</c:v>
                </c:pt>
                <c:pt idx="75">
                  <c:v>5</c:v>
                </c:pt>
                <c:pt idx="76">
                  <c:v>7</c:v>
                </c:pt>
                <c:pt idx="77">
                  <c:v>5</c:v>
                </c:pt>
                <c:pt idx="78">
                  <c:v>4</c:v>
                </c:pt>
                <c:pt idx="79">
                  <c:v>4</c:v>
                </c:pt>
                <c:pt idx="80">
                  <c:v>5</c:v>
                </c:pt>
                <c:pt idx="81">
                  <c:v>6</c:v>
                </c:pt>
                <c:pt idx="82">
                  <c:v>6</c:v>
                </c:pt>
                <c:pt idx="83">
                  <c:v>7</c:v>
                </c:pt>
                <c:pt idx="84">
                  <c:v>7</c:v>
                </c:pt>
                <c:pt idx="85">
                  <c:v>6</c:v>
                </c:pt>
                <c:pt idx="86">
                  <c:v>5</c:v>
                </c:pt>
                <c:pt idx="87">
                  <c:v>6</c:v>
                </c:pt>
                <c:pt idx="88">
                  <c:v>5</c:v>
                </c:pt>
                <c:pt idx="89">
                  <c:v>6</c:v>
                </c:pt>
                <c:pt idx="90">
                  <c:v>7</c:v>
                </c:pt>
                <c:pt idx="91">
                  <c:v>6</c:v>
                </c:pt>
                <c:pt idx="92">
                  <c:v>6</c:v>
                </c:pt>
                <c:pt idx="93">
                  <c:v>6</c:v>
                </c:pt>
                <c:pt idx="94">
                  <c:v>7</c:v>
                </c:pt>
                <c:pt idx="95">
                  <c:v>7</c:v>
                </c:pt>
                <c:pt idx="96">
                  <c:v>7</c:v>
                </c:pt>
                <c:pt idx="97">
                  <c:v>6</c:v>
                </c:pt>
                <c:pt idx="98">
                  <c:v>7</c:v>
                </c:pt>
                <c:pt idx="99">
                  <c:v>4</c:v>
                </c:pt>
                <c:pt idx="100">
                  <c:v>7</c:v>
                </c:pt>
                <c:pt idx="101">
                  <c:v>7</c:v>
                </c:pt>
                <c:pt idx="102">
                  <c:v>6</c:v>
                </c:pt>
                <c:pt idx="103">
                  <c:v>5</c:v>
                </c:pt>
                <c:pt idx="104">
                  <c:v>3</c:v>
                </c:pt>
                <c:pt idx="105">
                  <c:v>7</c:v>
                </c:pt>
                <c:pt idx="106">
                  <c:v>7</c:v>
                </c:pt>
                <c:pt idx="107">
                  <c:v>5</c:v>
                </c:pt>
                <c:pt idx="108">
                  <c:v>5</c:v>
                </c:pt>
                <c:pt idx="109">
                  <c:v>6</c:v>
                </c:pt>
                <c:pt idx="110">
                  <c:v>6</c:v>
                </c:pt>
                <c:pt idx="111">
                  <c:v>3</c:v>
                </c:pt>
                <c:pt idx="112">
                  <c:v>6</c:v>
                </c:pt>
                <c:pt idx="113">
                  <c:v>7</c:v>
                </c:pt>
                <c:pt idx="114">
                  <c:v>6</c:v>
                </c:pt>
                <c:pt idx="115">
                  <c:v>7</c:v>
                </c:pt>
                <c:pt idx="116">
                  <c:v>7</c:v>
                </c:pt>
                <c:pt idx="117">
                  <c:v>1</c:v>
                </c:pt>
                <c:pt idx="118">
                  <c:v>7</c:v>
                </c:pt>
                <c:pt idx="119">
                  <c:v>4</c:v>
                </c:pt>
                <c:pt idx="120">
                  <c:v>4</c:v>
                </c:pt>
              </c:numCache>
            </c:numRef>
          </c:yVal>
          <c:smooth val="0"/>
          <c:extLst>
            <c:ext xmlns:c16="http://schemas.microsoft.com/office/drawing/2014/chart" uri="{C3380CC4-5D6E-409C-BE32-E72D297353CC}">
              <c16:uniqueId val="{00000000-3918-460C-9E0D-43E36072AD8C}"/>
            </c:ext>
          </c:extLst>
        </c:ser>
        <c:dLbls>
          <c:showLegendKey val="0"/>
          <c:showVal val="0"/>
          <c:showCatName val="0"/>
          <c:showSerName val="0"/>
          <c:showPercent val="0"/>
          <c:showBubbleSize val="0"/>
        </c:dLbls>
        <c:axId val="325795968"/>
        <c:axId val="325803024"/>
      </c:scatterChart>
      <c:valAx>
        <c:axId val="325795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Pünktlichkeit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803024"/>
        <c:crosses val="autoZero"/>
        <c:crossBetween val="midCat"/>
      </c:valAx>
      <c:valAx>
        <c:axId val="3258030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Zufriedenheit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579596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333374</xdr:colOff>
      <xdr:row>0</xdr:row>
      <xdr:rowOff>152399</xdr:rowOff>
    </xdr:from>
    <xdr:to>
      <xdr:col>4</xdr:col>
      <xdr:colOff>647699</xdr:colOff>
      <xdr:row>14</xdr:row>
      <xdr:rowOff>180974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777676</xdr:colOff>
      <xdr:row>25</xdr:row>
      <xdr:rowOff>143470</xdr:rowOff>
    </xdr:from>
    <xdr:to>
      <xdr:col>14</xdr:col>
      <xdr:colOff>173632</xdr:colOff>
      <xdr:row>40</xdr:row>
      <xdr:rowOff>60920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749101</xdr:colOff>
      <xdr:row>42</xdr:row>
      <xdr:rowOff>153788</xdr:rowOff>
    </xdr:from>
    <xdr:to>
      <xdr:col>14</xdr:col>
      <xdr:colOff>145057</xdr:colOff>
      <xdr:row>57</xdr:row>
      <xdr:rowOff>51395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749101</xdr:colOff>
      <xdr:row>59</xdr:row>
      <xdr:rowOff>153789</xdr:rowOff>
    </xdr:from>
    <xdr:to>
      <xdr:col>14</xdr:col>
      <xdr:colOff>145057</xdr:colOff>
      <xdr:row>74</xdr:row>
      <xdr:rowOff>51395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749101</xdr:colOff>
      <xdr:row>76</xdr:row>
      <xdr:rowOff>153789</xdr:rowOff>
    </xdr:from>
    <xdr:to>
      <xdr:col>14</xdr:col>
      <xdr:colOff>145057</xdr:colOff>
      <xdr:row>91</xdr:row>
      <xdr:rowOff>51395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319087</xdr:colOff>
      <xdr:row>16</xdr:row>
      <xdr:rowOff>28574</xdr:rowOff>
    </xdr:from>
    <xdr:to>
      <xdr:col>4</xdr:col>
      <xdr:colOff>633412</xdr:colOff>
      <xdr:row>31</xdr:row>
      <xdr:rowOff>9524</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312540</xdr:colOff>
      <xdr:row>31</xdr:row>
      <xdr:rowOff>98226</xdr:rowOff>
    </xdr:from>
    <xdr:to>
      <xdr:col>4</xdr:col>
      <xdr:colOff>626865</xdr:colOff>
      <xdr:row>46</xdr:row>
      <xdr:rowOff>78581</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704850</xdr:colOff>
      <xdr:row>50</xdr:row>
      <xdr:rowOff>14287</xdr:rowOff>
    </xdr:from>
    <xdr:to>
      <xdr:col>8</xdr:col>
      <xdr:colOff>371475</xdr:colOff>
      <xdr:row>64</xdr:row>
      <xdr:rowOff>90487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66</xdr:row>
      <xdr:rowOff>47625</xdr:rowOff>
    </xdr:from>
    <xdr:to>
      <xdr:col>8</xdr:col>
      <xdr:colOff>381000</xdr:colOff>
      <xdr:row>80</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84</xdr:row>
      <xdr:rowOff>47625</xdr:rowOff>
    </xdr:from>
    <xdr:to>
      <xdr:col>8</xdr:col>
      <xdr:colOff>381000</xdr:colOff>
      <xdr:row>98</xdr:row>
      <xdr:rowOff>123825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jreiter" refreshedDate="42571.372304050929" createdVersion="5" refreshedVersion="5" minRefreshableVersion="3" recordCount="157">
  <cacheSource type="worksheet">
    <worksheetSource ref="A1:B1048576" sheet="d-a)"/>
  </cacheSource>
  <cacheFields count="2">
    <cacheField name="Berufsgruppe" numFmtId="0">
      <sharedItems containsString="0" containsBlank="1" containsNumber="1" containsInteger="1" minValue="1" maxValue="4" count="5">
        <n v="1"/>
        <n v="2"/>
        <n v="4"/>
        <n v="3"/>
        <m/>
      </sharedItems>
    </cacheField>
    <cacheField name="Hygiene" numFmtId="0">
      <sharedItems containsString="0" containsBlank="1" containsNumber="1" containsInteger="1" minValue="1" maxValue="7" count="8">
        <n v="3"/>
        <n v="5"/>
        <n v="7"/>
        <n v="6"/>
        <n v="1"/>
        <n v="4"/>
        <n v="2"/>
        <m/>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jreiter" refreshedDate="42571.419743287035" createdVersion="5" refreshedVersion="5" minRefreshableVersion="3" recordCount="157">
  <cacheSource type="worksheet">
    <worksheetSource ref="A1:B1048576" sheet="e)"/>
  </cacheSource>
  <cacheFields count="2">
    <cacheField name="Berufsgruppe" numFmtId="0">
      <sharedItems containsString="0" containsBlank="1" containsNumber="1" containsInteger="1" minValue="1" maxValue="4" count="5">
        <n v="1"/>
        <n v="2"/>
        <n v="4"/>
        <n v="3"/>
        <m/>
      </sharedItems>
    </cacheField>
    <cacheField name="Kundentyp" numFmtId="0">
      <sharedItems containsBlank="1" count="3">
        <s v="B"/>
        <s v="A"/>
        <m/>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jreiter" refreshedDate="42573.3688625" createdVersion="5" refreshedVersion="5" minRefreshableVersion="3" recordCount="157">
  <cacheSource type="worksheet">
    <worksheetSource ref="A1:I1048576" sheet="Rohdaten"/>
  </cacheSource>
  <cacheFields count="10">
    <cacheField name="Lfd. Nr. " numFmtId="0">
      <sharedItems containsString="0" containsBlank="1" containsNumber="1" containsInteger="1" minValue="1" maxValue="121"/>
    </cacheField>
    <cacheField name="Altersgruppe" numFmtId="0">
      <sharedItems containsString="0" containsBlank="1" containsNumber="1" containsInteger="1" minValue="1" maxValue="4"/>
    </cacheField>
    <cacheField name="Berufsgruppe" numFmtId="0">
      <sharedItems containsString="0" containsBlank="1" containsNumber="1" containsInteger="1" minValue="1" maxValue="4" count="5">
        <n v="1"/>
        <n v="2"/>
        <n v="4"/>
        <n v="3"/>
        <m/>
      </sharedItems>
    </cacheField>
    <cacheField name="Verpflegung" numFmtId="0">
      <sharedItems containsString="0" containsBlank="1" containsNumber="1" containsInteger="1" minValue="1" maxValue="7"/>
    </cacheField>
    <cacheField name="Pünktlichkeit" numFmtId="0">
      <sharedItems containsString="0" containsBlank="1" containsNumber="1" containsInteger="1" minValue="1" maxValue="7"/>
    </cacheField>
    <cacheField name="Operativer Ablauf" numFmtId="0">
      <sharedItems containsString="0" containsBlank="1" containsNumber="1" containsInteger="1" minValue="1" maxValue="7"/>
    </cacheField>
    <cacheField name="Hygiene" numFmtId="0">
      <sharedItems containsString="0" containsBlank="1" containsNumber="1" containsInteger="1" minValue="1" maxValue="7" count="8">
        <n v="3"/>
        <n v="5"/>
        <n v="7"/>
        <n v="6"/>
        <n v="1"/>
        <n v="4"/>
        <n v="2"/>
        <m/>
      </sharedItems>
    </cacheField>
    <cacheField name="Gesamtzufriedenheit" numFmtId="0">
      <sharedItems containsString="0" containsBlank="1" containsNumber="1" containsInteger="1" minValue="1" maxValue="7"/>
    </cacheField>
    <cacheField name="Beschwerde" numFmtId="0">
      <sharedItems containsString="0" containsBlank="1" containsNumber="1" containsInteger="1" minValue="1" maxValue="2"/>
    </cacheField>
    <cacheField name="Kundentyp"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7">
  <r>
    <x v="0"/>
    <x v="0"/>
  </r>
  <r>
    <x v="1"/>
    <x v="1"/>
  </r>
  <r>
    <x v="2"/>
    <x v="2"/>
  </r>
  <r>
    <x v="2"/>
    <x v="2"/>
  </r>
  <r>
    <x v="1"/>
    <x v="3"/>
  </r>
  <r>
    <x v="2"/>
    <x v="4"/>
  </r>
  <r>
    <x v="1"/>
    <x v="2"/>
  </r>
  <r>
    <x v="2"/>
    <x v="2"/>
  </r>
  <r>
    <x v="1"/>
    <x v="1"/>
  </r>
  <r>
    <x v="3"/>
    <x v="2"/>
  </r>
  <r>
    <x v="1"/>
    <x v="1"/>
  </r>
  <r>
    <x v="1"/>
    <x v="3"/>
  </r>
  <r>
    <x v="2"/>
    <x v="2"/>
  </r>
  <r>
    <x v="1"/>
    <x v="3"/>
  </r>
  <r>
    <x v="0"/>
    <x v="5"/>
  </r>
  <r>
    <x v="3"/>
    <x v="2"/>
  </r>
  <r>
    <x v="0"/>
    <x v="0"/>
  </r>
  <r>
    <x v="2"/>
    <x v="1"/>
  </r>
  <r>
    <x v="2"/>
    <x v="1"/>
  </r>
  <r>
    <x v="1"/>
    <x v="0"/>
  </r>
  <r>
    <x v="2"/>
    <x v="2"/>
  </r>
  <r>
    <x v="1"/>
    <x v="1"/>
  </r>
  <r>
    <x v="1"/>
    <x v="3"/>
  </r>
  <r>
    <x v="0"/>
    <x v="1"/>
  </r>
  <r>
    <x v="1"/>
    <x v="2"/>
  </r>
  <r>
    <x v="0"/>
    <x v="0"/>
  </r>
  <r>
    <x v="1"/>
    <x v="1"/>
  </r>
  <r>
    <x v="3"/>
    <x v="3"/>
  </r>
  <r>
    <x v="2"/>
    <x v="2"/>
  </r>
  <r>
    <x v="1"/>
    <x v="3"/>
  </r>
  <r>
    <x v="2"/>
    <x v="1"/>
  </r>
  <r>
    <x v="2"/>
    <x v="5"/>
  </r>
  <r>
    <x v="2"/>
    <x v="2"/>
  </r>
  <r>
    <x v="2"/>
    <x v="1"/>
  </r>
  <r>
    <x v="1"/>
    <x v="3"/>
  </r>
  <r>
    <x v="1"/>
    <x v="2"/>
  </r>
  <r>
    <x v="1"/>
    <x v="1"/>
  </r>
  <r>
    <x v="2"/>
    <x v="1"/>
  </r>
  <r>
    <x v="3"/>
    <x v="3"/>
  </r>
  <r>
    <x v="1"/>
    <x v="1"/>
  </r>
  <r>
    <x v="0"/>
    <x v="1"/>
  </r>
  <r>
    <x v="3"/>
    <x v="3"/>
  </r>
  <r>
    <x v="2"/>
    <x v="2"/>
  </r>
  <r>
    <x v="3"/>
    <x v="5"/>
  </r>
  <r>
    <x v="2"/>
    <x v="3"/>
  </r>
  <r>
    <x v="1"/>
    <x v="1"/>
  </r>
  <r>
    <x v="3"/>
    <x v="2"/>
  </r>
  <r>
    <x v="1"/>
    <x v="1"/>
  </r>
  <r>
    <x v="1"/>
    <x v="3"/>
  </r>
  <r>
    <x v="2"/>
    <x v="3"/>
  </r>
  <r>
    <x v="3"/>
    <x v="1"/>
  </r>
  <r>
    <x v="2"/>
    <x v="1"/>
  </r>
  <r>
    <x v="2"/>
    <x v="3"/>
  </r>
  <r>
    <x v="2"/>
    <x v="3"/>
  </r>
  <r>
    <x v="0"/>
    <x v="6"/>
  </r>
  <r>
    <x v="1"/>
    <x v="1"/>
  </r>
  <r>
    <x v="1"/>
    <x v="2"/>
  </r>
  <r>
    <x v="2"/>
    <x v="3"/>
  </r>
  <r>
    <x v="3"/>
    <x v="3"/>
  </r>
  <r>
    <x v="1"/>
    <x v="2"/>
  </r>
  <r>
    <x v="1"/>
    <x v="0"/>
  </r>
  <r>
    <x v="1"/>
    <x v="2"/>
  </r>
  <r>
    <x v="3"/>
    <x v="5"/>
  </r>
  <r>
    <x v="1"/>
    <x v="2"/>
  </r>
  <r>
    <x v="3"/>
    <x v="4"/>
  </r>
  <r>
    <x v="0"/>
    <x v="5"/>
  </r>
  <r>
    <x v="2"/>
    <x v="3"/>
  </r>
  <r>
    <x v="2"/>
    <x v="3"/>
  </r>
  <r>
    <x v="1"/>
    <x v="1"/>
  </r>
  <r>
    <x v="1"/>
    <x v="1"/>
  </r>
  <r>
    <x v="2"/>
    <x v="2"/>
  </r>
  <r>
    <x v="1"/>
    <x v="0"/>
  </r>
  <r>
    <x v="3"/>
    <x v="3"/>
  </r>
  <r>
    <x v="2"/>
    <x v="1"/>
  </r>
  <r>
    <x v="2"/>
    <x v="1"/>
  </r>
  <r>
    <x v="2"/>
    <x v="1"/>
  </r>
  <r>
    <x v="2"/>
    <x v="2"/>
  </r>
  <r>
    <x v="3"/>
    <x v="1"/>
  </r>
  <r>
    <x v="0"/>
    <x v="5"/>
  </r>
  <r>
    <x v="2"/>
    <x v="0"/>
  </r>
  <r>
    <x v="1"/>
    <x v="1"/>
  </r>
  <r>
    <x v="3"/>
    <x v="5"/>
  </r>
  <r>
    <x v="2"/>
    <x v="3"/>
  </r>
  <r>
    <x v="1"/>
    <x v="2"/>
  </r>
  <r>
    <x v="1"/>
    <x v="2"/>
  </r>
  <r>
    <x v="2"/>
    <x v="2"/>
  </r>
  <r>
    <x v="2"/>
    <x v="5"/>
  </r>
  <r>
    <x v="0"/>
    <x v="0"/>
  </r>
  <r>
    <x v="3"/>
    <x v="1"/>
  </r>
  <r>
    <x v="2"/>
    <x v="3"/>
  </r>
  <r>
    <x v="1"/>
    <x v="2"/>
  </r>
  <r>
    <x v="1"/>
    <x v="1"/>
  </r>
  <r>
    <x v="3"/>
    <x v="2"/>
  </r>
  <r>
    <x v="2"/>
    <x v="2"/>
  </r>
  <r>
    <x v="2"/>
    <x v="2"/>
  </r>
  <r>
    <x v="1"/>
    <x v="2"/>
  </r>
  <r>
    <x v="2"/>
    <x v="3"/>
  </r>
  <r>
    <x v="2"/>
    <x v="3"/>
  </r>
  <r>
    <x v="2"/>
    <x v="3"/>
  </r>
  <r>
    <x v="2"/>
    <x v="2"/>
  </r>
  <r>
    <x v="2"/>
    <x v="2"/>
  </r>
  <r>
    <x v="2"/>
    <x v="2"/>
  </r>
  <r>
    <x v="2"/>
    <x v="3"/>
  </r>
  <r>
    <x v="2"/>
    <x v="5"/>
  </r>
  <r>
    <x v="1"/>
    <x v="1"/>
  </r>
  <r>
    <x v="0"/>
    <x v="3"/>
  </r>
  <r>
    <x v="2"/>
    <x v="2"/>
  </r>
  <r>
    <x v="1"/>
    <x v="1"/>
  </r>
  <r>
    <x v="1"/>
    <x v="1"/>
  </r>
  <r>
    <x v="1"/>
    <x v="5"/>
  </r>
  <r>
    <x v="2"/>
    <x v="5"/>
  </r>
  <r>
    <x v="0"/>
    <x v="5"/>
  </r>
  <r>
    <x v="0"/>
    <x v="1"/>
  </r>
  <r>
    <x v="0"/>
    <x v="1"/>
  </r>
  <r>
    <x v="3"/>
    <x v="3"/>
  </r>
  <r>
    <x v="1"/>
    <x v="3"/>
  </r>
  <r>
    <x v="3"/>
    <x v="2"/>
  </r>
  <r>
    <x v="3"/>
    <x v="5"/>
  </r>
  <r>
    <x v="1"/>
    <x v="2"/>
  </r>
  <r>
    <x v="0"/>
    <x v="5"/>
  </r>
  <r>
    <x v="3"/>
    <x v="0"/>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r>
    <x v="4"/>
    <x v="7"/>
  </r>
</pivotCacheRecords>
</file>

<file path=xl/pivotCache/pivotCacheRecords2.xml><?xml version="1.0" encoding="utf-8"?>
<pivotCacheRecords xmlns="http://schemas.openxmlformats.org/spreadsheetml/2006/main" xmlns:r="http://schemas.openxmlformats.org/officeDocument/2006/relationships" count="157">
  <r>
    <x v="0"/>
    <x v="0"/>
  </r>
  <r>
    <x v="1"/>
    <x v="0"/>
  </r>
  <r>
    <x v="2"/>
    <x v="1"/>
  </r>
  <r>
    <x v="2"/>
    <x v="1"/>
  </r>
  <r>
    <x v="1"/>
    <x v="0"/>
  </r>
  <r>
    <x v="2"/>
    <x v="1"/>
  </r>
  <r>
    <x v="1"/>
    <x v="0"/>
  </r>
  <r>
    <x v="2"/>
    <x v="0"/>
  </r>
  <r>
    <x v="1"/>
    <x v="0"/>
  </r>
  <r>
    <x v="3"/>
    <x v="1"/>
  </r>
  <r>
    <x v="1"/>
    <x v="1"/>
  </r>
  <r>
    <x v="1"/>
    <x v="0"/>
  </r>
  <r>
    <x v="2"/>
    <x v="1"/>
  </r>
  <r>
    <x v="1"/>
    <x v="0"/>
  </r>
  <r>
    <x v="0"/>
    <x v="0"/>
  </r>
  <r>
    <x v="3"/>
    <x v="1"/>
  </r>
  <r>
    <x v="0"/>
    <x v="1"/>
  </r>
  <r>
    <x v="2"/>
    <x v="0"/>
  </r>
  <r>
    <x v="2"/>
    <x v="1"/>
  </r>
  <r>
    <x v="1"/>
    <x v="1"/>
  </r>
  <r>
    <x v="2"/>
    <x v="1"/>
  </r>
  <r>
    <x v="1"/>
    <x v="0"/>
  </r>
  <r>
    <x v="1"/>
    <x v="0"/>
  </r>
  <r>
    <x v="0"/>
    <x v="0"/>
  </r>
  <r>
    <x v="1"/>
    <x v="0"/>
  </r>
  <r>
    <x v="0"/>
    <x v="1"/>
  </r>
  <r>
    <x v="1"/>
    <x v="0"/>
  </r>
  <r>
    <x v="3"/>
    <x v="1"/>
  </r>
  <r>
    <x v="2"/>
    <x v="1"/>
  </r>
  <r>
    <x v="1"/>
    <x v="0"/>
  </r>
  <r>
    <x v="2"/>
    <x v="0"/>
  </r>
  <r>
    <x v="2"/>
    <x v="1"/>
  </r>
  <r>
    <x v="2"/>
    <x v="1"/>
  </r>
  <r>
    <x v="2"/>
    <x v="1"/>
  </r>
  <r>
    <x v="1"/>
    <x v="0"/>
  </r>
  <r>
    <x v="1"/>
    <x v="1"/>
  </r>
  <r>
    <x v="1"/>
    <x v="0"/>
  </r>
  <r>
    <x v="2"/>
    <x v="1"/>
  </r>
  <r>
    <x v="3"/>
    <x v="1"/>
  </r>
  <r>
    <x v="1"/>
    <x v="0"/>
  </r>
  <r>
    <x v="0"/>
    <x v="0"/>
  </r>
  <r>
    <x v="3"/>
    <x v="0"/>
  </r>
  <r>
    <x v="2"/>
    <x v="0"/>
  </r>
  <r>
    <x v="3"/>
    <x v="1"/>
  </r>
  <r>
    <x v="2"/>
    <x v="0"/>
  </r>
  <r>
    <x v="1"/>
    <x v="0"/>
  </r>
  <r>
    <x v="3"/>
    <x v="1"/>
  </r>
  <r>
    <x v="1"/>
    <x v="0"/>
  </r>
  <r>
    <x v="1"/>
    <x v="0"/>
  </r>
  <r>
    <x v="2"/>
    <x v="1"/>
  </r>
  <r>
    <x v="3"/>
    <x v="1"/>
  </r>
  <r>
    <x v="2"/>
    <x v="1"/>
  </r>
  <r>
    <x v="2"/>
    <x v="0"/>
  </r>
  <r>
    <x v="2"/>
    <x v="1"/>
  </r>
  <r>
    <x v="0"/>
    <x v="1"/>
  </r>
  <r>
    <x v="1"/>
    <x v="1"/>
  </r>
  <r>
    <x v="1"/>
    <x v="0"/>
  </r>
  <r>
    <x v="2"/>
    <x v="1"/>
  </r>
  <r>
    <x v="3"/>
    <x v="1"/>
  </r>
  <r>
    <x v="1"/>
    <x v="0"/>
  </r>
  <r>
    <x v="1"/>
    <x v="0"/>
  </r>
  <r>
    <x v="1"/>
    <x v="0"/>
  </r>
  <r>
    <x v="3"/>
    <x v="1"/>
  </r>
  <r>
    <x v="1"/>
    <x v="0"/>
  </r>
  <r>
    <x v="3"/>
    <x v="1"/>
  </r>
  <r>
    <x v="0"/>
    <x v="0"/>
  </r>
  <r>
    <x v="2"/>
    <x v="0"/>
  </r>
  <r>
    <x v="2"/>
    <x v="0"/>
  </r>
  <r>
    <x v="1"/>
    <x v="0"/>
  </r>
  <r>
    <x v="1"/>
    <x v="0"/>
  </r>
  <r>
    <x v="2"/>
    <x v="0"/>
  </r>
  <r>
    <x v="1"/>
    <x v="1"/>
  </r>
  <r>
    <x v="3"/>
    <x v="1"/>
  </r>
  <r>
    <x v="2"/>
    <x v="1"/>
  </r>
  <r>
    <x v="2"/>
    <x v="1"/>
  </r>
  <r>
    <x v="2"/>
    <x v="1"/>
  </r>
  <r>
    <x v="2"/>
    <x v="0"/>
  </r>
  <r>
    <x v="3"/>
    <x v="1"/>
  </r>
  <r>
    <x v="0"/>
    <x v="0"/>
  </r>
  <r>
    <x v="2"/>
    <x v="1"/>
  </r>
  <r>
    <x v="1"/>
    <x v="0"/>
  </r>
  <r>
    <x v="3"/>
    <x v="1"/>
  </r>
  <r>
    <x v="2"/>
    <x v="1"/>
  </r>
  <r>
    <x v="1"/>
    <x v="0"/>
  </r>
  <r>
    <x v="1"/>
    <x v="0"/>
  </r>
  <r>
    <x v="2"/>
    <x v="1"/>
  </r>
  <r>
    <x v="2"/>
    <x v="1"/>
  </r>
  <r>
    <x v="0"/>
    <x v="0"/>
  </r>
  <r>
    <x v="3"/>
    <x v="0"/>
  </r>
  <r>
    <x v="2"/>
    <x v="1"/>
  </r>
  <r>
    <x v="1"/>
    <x v="0"/>
  </r>
  <r>
    <x v="1"/>
    <x v="0"/>
  </r>
  <r>
    <x v="3"/>
    <x v="0"/>
  </r>
  <r>
    <x v="2"/>
    <x v="1"/>
  </r>
  <r>
    <x v="2"/>
    <x v="1"/>
  </r>
  <r>
    <x v="1"/>
    <x v="0"/>
  </r>
  <r>
    <x v="2"/>
    <x v="1"/>
  </r>
  <r>
    <x v="2"/>
    <x v="1"/>
  </r>
  <r>
    <x v="2"/>
    <x v="1"/>
  </r>
  <r>
    <x v="2"/>
    <x v="1"/>
  </r>
  <r>
    <x v="2"/>
    <x v="1"/>
  </r>
  <r>
    <x v="2"/>
    <x v="1"/>
  </r>
  <r>
    <x v="2"/>
    <x v="1"/>
  </r>
  <r>
    <x v="2"/>
    <x v="1"/>
  </r>
  <r>
    <x v="1"/>
    <x v="1"/>
  </r>
  <r>
    <x v="0"/>
    <x v="0"/>
  </r>
  <r>
    <x v="2"/>
    <x v="1"/>
  </r>
  <r>
    <x v="1"/>
    <x v="0"/>
  </r>
  <r>
    <x v="1"/>
    <x v="0"/>
  </r>
  <r>
    <x v="1"/>
    <x v="0"/>
  </r>
  <r>
    <x v="2"/>
    <x v="1"/>
  </r>
  <r>
    <x v="0"/>
    <x v="0"/>
  </r>
  <r>
    <x v="0"/>
    <x v="0"/>
  </r>
  <r>
    <x v="0"/>
    <x v="0"/>
  </r>
  <r>
    <x v="3"/>
    <x v="0"/>
  </r>
  <r>
    <x v="1"/>
    <x v="0"/>
  </r>
  <r>
    <x v="3"/>
    <x v="0"/>
  </r>
  <r>
    <x v="3"/>
    <x v="1"/>
  </r>
  <r>
    <x v="1"/>
    <x v="0"/>
  </r>
  <r>
    <x v="0"/>
    <x v="0"/>
  </r>
  <r>
    <x v="3"/>
    <x v="1"/>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r>
    <x v="4"/>
    <x v="2"/>
  </r>
</pivotCacheRecords>
</file>

<file path=xl/pivotCache/pivotCacheRecords3.xml><?xml version="1.0" encoding="utf-8"?>
<pivotCacheRecords xmlns="http://schemas.openxmlformats.org/spreadsheetml/2006/main" xmlns:r="http://schemas.openxmlformats.org/officeDocument/2006/relationships" count="157">
  <r>
    <n v="1"/>
    <n v="2"/>
    <x v="0"/>
    <n v="3"/>
    <n v="1"/>
    <n v="1"/>
    <x v="0"/>
    <n v="2"/>
    <n v="1"/>
    <s v="B"/>
  </r>
  <r>
    <n v="2"/>
    <n v="2"/>
    <x v="1"/>
    <n v="6"/>
    <n v="7"/>
    <n v="6"/>
    <x v="1"/>
    <n v="6"/>
    <n v="2"/>
    <s v="B"/>
  </r>
  <r>
    <n v="3"/>
    <n v="1"/>
    <x v="2"/>
    <n v="7"/>
    <n v="7"/>
    <n v="4"/>
    <x v="2"/>
    <n v="7"/>
    <n v="2"/>
    <s v="A"/>
  </r>
  <r>
    <n v="4"/>
    <n v="1"/>
    <x v="2"/>
    <n v="6"/>
    <n v="7"/>
    <n v="7"/>
    <x v="2"/>
    <n v="7"/>
    <n v="2"/>
    <s v="A"/>
  </r>
  <r>
    <n v="5"/>
    <n v="2"/>
    <x v="1"/>
    <n v="5"/>
    <n v="7"/>
    <n v="7"/>
    <x v="3"/>
    <n v="7"/>
    <n v="2"/>
    <s v="B"/>
  </r>
  <r>
    <n v="6"/>
    <n v="2"/>
    <x v="2"/>
    <n v="2"/>
    <n v="1"/>
    <n v="1"/>
    <x v="4"/>
    <n v="1"/>
    <n v="2"/>
    <s v="A"/>
  </r>
  <r>
    <n v="7"/>
    <n v="1"/>
    <x v="1"/>
    <n v="2"/>
    <n v="7"/>
    <n v="7"/>
    <x v="2"/>
    <n v="6"/>
    <n v="2"/>
    <s v="B"/>
  </r>
  <r>
    <n v="8"/>
    <n v="2"/>
    <x v="2"/>
    <n v="7"/>
    <n v="6"/>
    <n v="6"/>
    <x v="2"/>
    <n v="7"/>
    <n v="2"/>
    <s v="B"/>
  </r>
  <r>
    <n v="9"/>
    <n v="2"/>
    <x v="1"/>
    <n v="5"/>
    <n v="7"/>
    <n v="4"/>
    <x v="1"/>
    <n v="7"/>
    <n v="2"/>
    <s v="B"/>
  </r>
  <r>
    <n v="10"/>
    <n v="2"/>
    <x v="3"/>
    <n v="5"/>
    <n v="6"/>
    <n v="7"/>
    <x v="2"/>
    <n v="7"/>
    <n v="2"/>
    <s v="A"/>
  </r>
  <r>
    <n v="11"/>
    <n v="2"/>
    <x v="1"/>
    <n v="1"/>
    <n v="7"/>
    <n v="4"/>
    <x v="1"/>
    <n v="7"/>
    <n v="2"/>
    <s v="A"/>
  </r>
  <r>
    <n v="12"/>
    <n v="2"/>
    <x v="1"/>
    <n v="6"/>
    <n v="7"/>
    <n v="7"/>
    <x v="3"/>
    <n v="7"/>
    <n v="2"/>
    <s v="B"/>
  </r>
  <r>
    <n v="13"/>
    <n v="2"/>
    <x v="2"/>
    <n v="4"/>
    <n v="6"/>
    <n v="6"/>
    <x v="2"/>
    <n v="6"/>
    <n v="2"/>
    <s v="A"/>
  </r>
  <r>
    <n v="14"/>
    <n v="2"/>
    <x v="1"/>
    <n v="4"/>
    <n v="6"/>
    <n v="5"/>
    <x v="3"/>
    <n v="4"/>
    <n v="2"/>
    <s v="B"/>
  </r>
  <r>
    <n v="15"/>
    <n v="1"/>
    <x v="0"/>
    <n v="3"/>
    <n v="7"/>
    <n v="6"/>
    <x v="5"/>
    <n v="6"/>
    <n v="2"/>
    <s v="B"/>
  </r>
  <r>
    <n v="16"/>
    <n v="2"/>
    <x v="3"/>
    <n v="1"/>
    <n v="7"/>
    <n v="7"/>
    <x v="2"/>
    <n v="7"/>
    <n v="2"/>
    <s v="A"/>
  </r>
  <r>
    <n v="17"/>
    <n v="1"/>
    <x v="0"/>
    <n v="3"/>
    <n v="7"/>
    <n v="7"/>
    <x v="0"/>
    <n v="6"/>
    <n v="2"/>
    <s v="A"/>
  </r>
  <r>
    <n v="18"/>
    <n v="1"/>
    <x v="2"/>
    <n v="4"/>
    <n v="5"/>
    <n v="5"/>
    <x v="1"/>
    <n v="5"/>
    <n v="2"/>
    <s v="B"/>
  </r>
  <r>
    <n v="19"/>
    <n v="1"/>
    <x v="2"/>
    <n v="4"/>
    <n v="5"/>
    <n v="5"/>
    <x v="1"/>
    <n v="5"/>
    <n v="2"/>
    <s v="A"/>
  </r>
  <r>
    <n v="20"/>
    <n v="1"/>
    <x v="1"/>
    <n v="4"/>
    <n v="6"/>
    <n v="6"/>
    <x v="0"/>
    <n v="5"/>
    <n v="2"/>
    <s v="A"/>
  </r>
  <r>
    <n v="21"/>
    <n v="1"/>
    <x v="2"/>
    <n v="6"/>
    <n v="7"/>
    <n v="6"/>
    <x v="2"/>
    <n v="6"/>
    <n v="2"/>
    <s v="A"/>
  </r>
  <r>
    <n v="22"/>
    <n v="2"/>
    <x v="1"/>
    <n v="6"/>
    <n v="4"/>
    <n v="6"/>
    <x v="1"/>
    <n v="5"/>
    <n v="2"/>
    <s v="B"/>
  </r>
  <r>
    <n v="23"/>
    <n v="1"/>
    <x v="1"/>
    <n v="6"/>
    <n v="5"/>
    <n v="4"/>
    <x v="3"/>
    <n v="6"/>
    <n v="2"/>
    <s v="B"/>
  </r>
  <r>
    <n v="24"/>
    <n v="1"/>
    <x v="0"/>
    <n v="4"/>
    <n v="6"/>
    <n v="5"/>
    <x v="1"/>
    <n v="5"/>
    <n v="1"/>
    <s v="B"/>
  </r>
  <r>
    <n v="25"/>
    <n v="2"/>
    <x v="1"/>
    <n v="6"/>
    <n v="6"/>
    <n v="7"/>
    <x v="2"/>
    <n v="6"/>
    <n v="2"/>
    <s v="B"/>
  </r>
  <r>
    <n v="26"/>
    <n v="2"/>
    <x v="0"/>
    <n v="2"/>
    <n v="5"/>
    <n v="3"/>
    <x v="0"/>
    <n v="4"/>
    <n v="2"/>
    <s v="A"/>
  </r>
  <r>
    <n v="27"/>
    <n v="2"/>
    <x v="1"/>
    <n v="2"/>
    <n v="6"/>
    <n v="6"/>
    <x v="1"/>
    <n v="3"/>
    <n v="2"/>
    <s v="B"/>
  </r>
  <r>
    <n v="28"/>
    <n v="3"/>
    <x v="3"/>
    <n v="5"/>
    <n v="7"/>
    <n v="6"/>
    <x v="3"/>
    <n v="6"/>
    <n v="2"/>
    <s v="A"/>
  </r>
  <r>
    <n v="29"/>
    <n v="1"/>
    <x v="2"/>
    <n v="7"/>
    <n v="6"/>
    <n v="6"/>
    <x v="2"/>
    <n v="6"/>
    <n v="2"/>
    <s v="A"/>
  </r>
  <r>
    <n v="30"/>
    <n v="2"/>
    <x v="1"/>
    <n v="3"/>
    <n v="7"/>
    <n v="7"/>
    <x v="3"/>
    <n v="6"/>
    <n v="2"/>
    <s v="B"/>
  </r>
  <r>
    <n v="31"/>
    <n v="1"/>
    <x v="2"/>
    <n v="2"/>
    <n v="1"/>
    <n v="4"/>
    <x v="1"/>
    <n v="3"/>
    <n v="1"/>
    <s v="B"/>
  </r>
  <r>
    <n v="32"/>
    <n v="2"/>
    <x v="2"/>
    <n v="4"/>
    <n v="6"/>
    <n v="6"/>
    <x v="5"/>
    <n v="5"/>
    <n v="2"/>
    <s v="A"/>
  </r>
  <r>
    <n v="33"/>
    <n v="1"/>
    <x v="2"/>
    <n v="3"/>
    <n v="7"/>
    <n v="7"/>
    <x v="2"/>
    <n v="6"/>
    <n v="2"/>
    <s v="A"/>
  </r>
  <r>
    <n v="34"/>
    <n v="2"/>
    <x v="2"/>
    <n v="3"/>
    <n v="6"/>
    <n v="5"/>
    <x v="1"/>
    <n v="6"/>
    <n v="2"/>
    <s v="A"/>
  </r>
  <r>
    <n v="35"/>
    <n v="1"/>
    <x v="1"/>
    <n v="7"/>
    <n v="7"/>
    <n v="7"/>
    <x v="3"/>
    <n v="7"/>
    <n v="2"/>
    <s v="B"/>
  </r>
  <r>
    <n v="36"/>
    <n v="2"/>
    <x v="1"/>
    <n v="1"/>
    <n v="6"/>
    <n v="7"/>
    <x v="2"/>
    <n v="6"/>
    <n v="2"/>
    <s v="A"/>
  </r>
  <r>
    <n v="37"/>
    <n v="1"/>
    <x v="1"/>
    <n v="3"/>
    <n v="6"/>
    <n v="6"/>
    <x v="1"/>
    <n v="5"/>
    <n v="2"/>
    <s v="B"/>
  </r>
  <r>
    <n v="38"/>
    <n v="2"/>
    <x v="2"/>
    <n v="5"/>
    <n v="7"/>
    <n v="4"/>
    <x v="1"/>
    <n v="5"/>
    <n v="2"/>
    <s v="A"/>
  </r>
  <r>
    <n v="39"/>
    <n v="2"/>
    <x v="3"/>
    <n v="3"/>
    <n v="6"/>
    <n v="6"/>
    <x v="3"/>
    <n v="6"/>
    <n v="2"/>
    <s v="A"/>
  </r>
  <r>
    <n v="40"/>
    <n v="1"/>
    <x v="1"/>
    <n v="5"/>
    <n v="3"/>
    <n v="2"/>
    <x v="1"/>
    <n v="4"/>
    <n v="1"/>
    <s v="B"/>
  </r>
  <r>
    <n v="41"/>
    <n v="1"/>
    <x v="0"/>
    <n v="3"/>
    <n v="6"/>
    <n v="5"/>
    <x v="1"/>
    <n v="6"/>
    <n v="2"/>
    <s v="B"/>
  </r>
  <r>
    <n v="42"/>
    <n v="1"/>
    <x v="3"/>
    <n v="7"/>
    <n v="7"/>
    <n v="6"/>
    <x v="3"/>
    <n v="7"/>
    <n v="2"/>
    <s v="B"/>
  </r>
  <r>
    <n v="43"/>
    <n v="2"/>
    <x v="2"/>
    <n v="6"/>
    <n v="7"/>
    <n v="7"/>
    <x v="2"/>
    <n v="6"/>
    <n v="2"/>
    <s v="B"/>
  </r>
  <r>
    <n v="44"/>
    <n v="1"/>
    <x v="3"/>
    <n v="3"/>
    <n v="6"/>
    <n v="6"/>
    <x v="5"/>
    <n v="5"/>
    <n v="2"/>
    <s v="A"/>
  </r>
  <r>
    <n v="45"/>
    <n v="3"/>
    <x v="2"/>
    <n v="6"/>
    <n v="6"/>
    <n v="7"/>
    <x v="3"/>
    <n v="6"/>
    <n v="2"/>
    <s v="B"/>
  </r>
  <r>
    <n v="46"/>
    <n v="2"/>
    <x v="1"/>
    <n v="7"/>
    <n v="7"/>
    <n v="6"/>
    <x v="1"/>
    <n v="6"/>
    <n v="2"/>
    <s v="B"/>
  </r>
  <r>
    <n v="47"/>
    <n v="2"/>
    <x v="3"/>
    <n v="6"/>
    <n v="7"/>
    <n v="6"/>
    <x v="2"/>
    <n v="7"/>
    <n v="2"/>
    <s v="A"/>
  </r>
  <r>
    <n v="48"/>
    <n v="1"/>
    <x v="1"/>
    <n v="4"/>
    <n v="5"/>
    <n v="4"/>
    <x v="1"/>
    <n v="5"/>
    <n v="2"/>
    <s v="B"/>
  </r>
  <r>
    <n v="49"/>
    <n v="2"/>
    <x v="1"/>
    <n v="7"/>
    <n v="4"/>
    <n v="4"/>
    <x v="3"/>
    <n v="6"/>
    <n v="2"/>
    <s v="B"/>
  </r>
  <r>
    <n v="50"/>
    <n v="2"/>
    <x v="2"/>
    <n v="3"/>
    <n v="6"/>
    <n v="7"/>
    <x v="3"/>
    <n v="6"/>
    <n v="2"/>
    <s v="A"/>
  </r>
  <r>
    <n v="51"/>
    <n v="3"/>
    <x v="3"/>
    <n v="3"/>
    <n v="6"/>
    <n v="5"/>
    <x v="1"/>
    <n v="5"/>
    <n v="2"/>
    <s v="A"/>
  </r>
  <r>
    <n v="52"/>
    <n v="3"/>
    <x v="2"/>
    <n v="6"/>
    <n v="7"/>
    <n v="6"/>
    <x v="1"/>
    <n v="6"/>
    <n v="2"/>
    <s v="A"/>
  </r>
  <r>
    <n v="53"/>
    <n v="2"/>
    <x v="2"/>
    <n v="4"/>
    <n v="5"/>
    <n v="5"/>
    <x v="3"/>
    <n v="4"/>
    <n v="2"/>
    <s v="B"/>
  </r>
  <r>
    <n v="54"/>
    <n v="2"/>
    <x v="2"/>
    <n v="4"/>
    <n v="5"/>
    <n v="5"/>
    <x v="3"/>
    <n v="4"/>
    <n v="2"/>
    <s v="A"/>
  </r>
  <r>
    <n v="55"/>
    <n v="3"/>
    <x v="0"/>
    <n v="2"/>
    <n v="2"/>
    <n v="2"/>
    <x v="6"/>
    <n v="1"/>
    <n v="2"/>
    <s v="A"/>
  </r>
  <r>
    <n v="56"/>
    <n v="2"/>
    <x v="1"/>
    <n v="2"/>
    <n v="7"/>
    <n v="7"/>
    <x v="1"/>
    <n v="4"/>
    <n v="2"/>
    <s v="A"/>
  </r>
  <r>
    <n v="57"/>
    <n v="2"/>
    <x v="1"/>
    <n v="7"/>
    <n v="7"/>
    <n v="7"/>
    <x v="2"/>
    <n v="7"/>
    <n v="2"/>
    <s v="B"/>
  </r>
  <r>
    <n v="58"/>
    <n v="2"/>
    <x v="2"/>
    <n v="2"/>
    <n v="5"/>
    <n v="5"/>
    <x v="3"/>
    <n v="4"/>
    <n v="2"/>
    <s v="A"/>
  </r>
  <r>
    <n v="59"/>
    <n v="2"/>
    <x v="3"/>
    <n v="2"/>
    <n v="5"/>
    <n v="5"/>
    <x v="3"/>
    <n v="4"/>
    <n v="2"/>
    <s v="A"/>
  </r>
  <r>
    <n v="60"/>
    <n v="3"/>
    <x v="1"/>
    <n v="7"/>
    <n v="6"/>
    <n v="7"/>
    <x v="2"/>
    <n v="7"/>
    <n v="2"/>
    <s v="B"/>
  </r>
  <r>
    <n v="61"/>
    <n v="1"/>
    <x v="1"/>
    <n v="6"/>
    <n v="1"/>
    <n v="2"/>
    <x v="0"/>
    <n v="2"/>
    <n v="1"/>
    <s v="B"/>
  </r>
  <r>
    <n v="62"/>
    <n v="1"/>
    <x v="1"/>
    <n v="7"/>
    <n v="6"/>
    <n v="7"/>
    <x v="2"/>
    <n v="6"/>
    <n v="2"/>
    <s v="B"/>
  </r>
  <r>
    <n v="63"/>
    <n v="1"/>
    <x v="3"/>
    <n v="4"/>
    <n v="6"/>
    <n v="4"/>
    <x v="5"/>
    <n v="5"/>
    <n v="2"/>
    <s v="A"/>
  </r>
  <r>
    <n v="64"/>
    <n v="1"/>
    <x v="1"/>
    <n v="6"/>
    <n v="7"/>
    <n v="7"/>
    <x v="2"/>
    <n v="7"/>
    <n v="2"/>
    <s v="B"/>
  </r>
  <r>
    <n v="65"/>
    <n v="2"/>
    <x v="3"/>
    <n v="1"/>
    <n v="4"/>
    <n v="2"/>
    <x v="4"/>
    <n v="1"/>
    <n v="2"/>
    <s v="A"/>
  </r>
  <r>
    <n v="66"/>
    <n v="1"/>
    <x v="0"/>
    <n v="3"/>
    <n v="7"/>
    <n v="7"/>
    <x v="5"/>
    <n v="6"/>
    <n v="2"/>
    <s v="B"/>
  </r>
  <r>
    <n v="67"/>
    <n v="3"/>
    <x v="2"/>
    <n v="4"/>
    <n v="6"/>
    <n v="5"/>
    <x v="3"/>
    <n v="6"/>
    <n v="2"/>
    <s v="B"/>
  </r>
  <r>
    <n v="68"/>
    <n v="4"/>
    <x v="2"/>
    <n v="4"/>
    <n v="6"/>
    <n v="5"/>
    <x v="3"/>
    <n v="6"/>
    <n v="1"/>
    <s v="B"/>
  </r>
  <r>
    <n v="69"/>
    <n v="1"/>
    <x v="1"/>
    <n v="5"/>
    <n v="6"/>
    <n v="6"/>
    <x v="1"/>
    <n v="6"/>
    <n v="2"/>
    <s v="B"/>
  </r>
  <r>
    <n v="70"/>
    <n v="1"/>
    <x v="1"/>
    <n v="6"/>
    <n v="7"/>
    <n v="6"/>
    <x v="1"/>
    <n v="6"/>
    <n v="2"/>
    <s v="B"/>
  </r>
  <r>
    <n v="71"/>
    <n v="1"/>
    <x v="2"/>
    <n v="5"/>
    <n v="7"/>
    <n v="7"/>
    <x v="2"/>
    <n v="6"/>
    <n v="2"/>
    <s v="B"/>
  </r>
  <r>
    <n v="72"/>
    <n v="1"/>
    <x v="1"/>
    <n v="5"/>
    <n v="2"/>
    <n v="4"/>
    <x v="0"/>
    <n v="3"/>
    <n v="1"/>
    <s v="A"/>
  </r>
  <r>
    <n v="73"/>
    <n v="2"/>
    <x v="3"/>
    <n v="4"/>
    <n v="6"/>
    <n v="6"/>
    <x v="3"/>
    <n v="6"/>
    <n v="2"/>
    <s v="A"/>
  </r>
  <r>
    <n v="74"/>
    <n v="2"/>
    <x v="2"/>
    <n v="5"/>
    <n v="7"/>
    <n v="5"/>
    <x v="1"/>
    <n v="5"/>
    <n v="2"/>
    <s v="A"/>
  </r>
  <r>
    <n v="75"/>
    <n v="2"/>
    <x v="2"/>
    <n v="2"/>
    <n v="6"/>
    <n v="6"/>
    <x v="1"/>
    <n v="5"/>
    <n v="2"/>
    <s v="A"/>
  </r>
  <r>
    <n v="76"/>
    <n v="4"/>
    <x v="2"/>
    <n v="4"/>
    <n v="6"/>
    <n v="7"/>
    <x v="1"/>
    <n v="5"/>
    <n v="2"/>
    <s v="A"/>
  </r>
  <r>
    <n v="77"/>
    <n v="2"/>
    <x v="2"/>
    <n v="6"/>
    <n v="6"/>
    <n v="7"/>
    <x v="2"/>
    <n v="7"/>
    <n v="1"/>
    <s v="B"/>
  </r>
  <r>
    <n v="78"/>
    <n v="2"/>
    <x v="3"/>
    <n v="5"/>
    <n v="6"/>
    <n v="6"/>
    <x v="1"/>
    <n v="5"/>
    <n v="2"/>
    <s v="A"/>
  </r>
  <r>
    <n v="79"/>
    <n v="4"/>
    <x v="0"/>
    <n v="5"/>
    <n v="4"/>
    <n v="4"/>
    <x v="5"/>
    <n v="4"/>
    <n v="2"/>
    <s v="B"/>
  </r>
  <r>
    <n v="80"/>
    <n v="2"/>
    <x v="2"/>
    <n v="4"/>
    <n v="6"/>
    <n v="6"/>
    <x v="0"/>
    <n v="4"/>
    <n v="2"/>
    <s v="A"/>
  </r>
  <r>
    <n v="81"/>
    <n v="2"/>
    <x v="1"/>
    <n v="5"/>
    <n v="5"/>
    <n v="5"/>
    <x v="1"/>
    <n v="5"/>
    <n v="2"/>
    <s v="B"/>
  </r>
  <r>
    <n v="82"/>
    <n v="1"/>
    <x v="3"/>
    <n v="2"/>
    <n v="7"/>
    <n v="6"/>
    <x v="5"/>
    <n v="6"/>
    <n v="2"/>
    <s v="A"/>
  </r>
  <r>
    <n v="83"/>
    <n v="1"/>
    <x v="2"/>
    <n v="4"/>
    <n v="7"/>
    <n v="6"/>
    <x v="3"/>
    <n v="6"/>
    <n v="2"/>
    <s v="A"/>
  </r>
  <r>
    <n v="84"/>
    <n v="2"/>
    <x v="1"/>
    <n v="7"/>
    <n v="6"/>
    <n v="7"/>
    <x v="2"/>
    <n v="7"/>
    <n v="1"/>
    <s v="B"/>
  </r>
  <r>
    <n v="85"/>
    <n v="2"/>
    <x v="1"/>
    <n v="7"/>
    <n v="5"/>
    <n v="6"/>
    <x v="2"/>
    <n v="7"/>
    <n v="2"/>
    <s v="B"/>
  </r>
  <r>
    <n v="86"/>
    <n v="3"/>
    <x v="2"/>
    <n v="5"/>
    <n v="7"/>
    <n v="7"/>
    <x v="2"/>
    <n v="6"/>
    <n v="2"/>
    <s v="A"/>
  </r>
  <r>
    <n v="87"/>
    <n v="3"/>
    <x v="2"/>
    <n v="4"/>
    <n v="4"/>
    <n v="6"/>
    <x v="5"/>
    <n v="5"/>
    <n v="2"/>
    <s v="A"/>
  </r>
  <r>
    <n v="88"/>
    <n v="2"/>
    <x v="0"/>
    <n v="4"/>
    <n v="4"/>
    <n v="7"/>
    <x v="0"/>
    <n v="6"/>
    <n v="2"/>
    <s v="B"/>
  </r>
  <r>
    <n v="89"/>
    <n v="4"/>
    <x v="3"/>
    <n v="5"/>
    <n v="7"/>
    <n v="5"/>
    <x v="1"/>
    <n v="5"/>
    <n v="2"/>
    <s v="B"/>
  </r>
  <r>
    <n v="90"/>
    <n v="2"/>
    <x v="2"/>
    <n v="1"/>
    <n v="6"/>
    <n v="7"/>
    <x v="3"/>
    <n v="6"/>
    <n v="2"/>
    <s v="A"/>
  </r>
  <r>
    <n v="91"/>
    <n v="1"/>
    <x v="1"/>
    <n v="7"/>
    <n v="6"/>
    <n v="6"/>
    <x v="2"/>
    <n v="7"/>
    <n v="1"/>
    <s v="B"/>
  </r>
  <r>
    <n v="92"/>
    <n v="2"/>
    <x v="1"/>
    <n v="6"/>
    <n v="6"/>
    <n v="7"/>
    <x v="1"/>
    <n v="6"/>
    <n v="2"/>
    <s v="B"/>
  </r>
  <r>
    <n v="93"/>
    <n v="2"/>
    <x v="3"/>
    <n v="5"/>
    <n v="6"/>
    <n v="5"/>
    <x v="2"/>
    <n v="6"/>
    <n v="1"/>
    <s v="B"/>
  </r>
  <r>
    <n v="94"/>
    <n v="2"/>
    <x v="2"/>
    <n v="5"/>
    <n v="6"/>
    <n v="5"/>
    <x v="2"/>
    <n v="6"/>
    <n v="2"/>
    <s v="A"/>
  </r>
  <r>
    <n v="95"/>
    <n v="2"/>
    <x v="2"/>
    <n v="7"/>
    <n v="7"/>
    <n v="7"/>
    <x v="2"/>
    <n v="7"/>
    <n v="2"/>
    <s v="A"/>
  </r>
  <r>
    <n v="96"/>
    <n v="2"/>
    <x v="1"/>
    <n v="6"/>
    <n v="7"/>
    <n v="6"/>
    <x v="2"/>
    <n v="7"/>
    <n v="2"/>
    <s v="B"/>
  </r>
  <r>
    <n v="97"/>
    <n v="2"/>
    <x v="2"/>
    <n v="7"/>
    <n v="7"/>
    <n v="7"/>
    <x v="3"/>
    <n v="7"/>
    <n v="2"/>
    <s v="A"/>
  </r>
  <r>
    <n v="98"/>
    <n v="2"/>
    <x v="2"/>
    <n v="4"/>
    <n v="5"/>
    <n v="5"/>
    <x v="3"/>
    <n v="6"/>
    <n v="1"/>
    <s v="A"/>
  </r>
  <r>
    <n v="99"/>
    <n v="2"/>
    <x v="2"/>
    <n v="7"/>
    <n v="7"/>
    <n v="6"/>
    <x v="3"/>
    <n v="7"/>
    <n v="2"/>
    <s v="A"/>
  </r>
  <r>
    <n v="100"/>
    <n v="2"/>
    <x v="2"/>
    <n v="5"/>
    <n v="7"/>
    <n v="5"/>
    <x v="2"/>
    <n v="4"/>
    <n v="2"/>
    <s v="A"/>
  </r>
  <r>
    <n v="101"/>
    <n v="2"/>
    <x v="2"/>
    <n v="7"/>
    <n v="7"/>
    <n v="7"/>
    <x v="2"/>
    <n v="7"/>
    <n v="2"/>
    <s v="A"/>
  </r>
  <r>
    <n v="102"/>
    <n v="2"/>
    <x v="2"/>
    <n v="7"/>
    <n v="7"/>
    <n v="7"/>
    <x v="2"/>
    <n v="7"/>
    <n v="2"/>
    <s v="A"/>
  </r>
  <r>
    <n v="103"/>
    <n v="1"/>
    <x v="2"/>
    <n v="7"/>
    <n v="6"/>
    <n v="5"/>
    <x v="3"/>
    <n v="6"/>
    <n v="2"/>
    <s v="A"/>
  </r>
  <r>
    <n v="104"/>
    <n v="1"/>
    <x v="2"/>
    <n v="5"/>
    <n v="6"/>
    <n v="6"/>
    <x v="5"/>
    <n v="5"/>
    <n v="2"/>
    <s v="A"/>
  </r>
  <r>
    <n v="105"/>
    <n v="1"/>
    <x v="1"/>
    <n v="1"/>
    <n v="1"/>
    <n v="3"/>
    <x v="1"/>
    <n v="3"/>
    <n v="1"/>
    <s v="A"/>
  </r>
  <r>
    <n v="106"/>
    <n v="2"/>
    <x v="0"/>
    <n v="7"/>
    <n v="7"/>
    <n v="7"/>
    <x v="3"/>
    <n v="7"/>
    <n v="2"/>
    <s v="B"/>
  </r>
  <r>
    <n v="107"/>
    <n v="1"/>
    <x v="2"/>
    <n v="5"/>
    <n v="7"/>
    <n v="7"/>
    <x v="2"/>
    <n v="7"/>
    <n v="2"/>
    <s v="A"/>
  </r>
  <r>
    <n v="108"/>
    <n v="1"/>
    <x v="1"/>
    <n v="4"/>
    <n v="4"/>
    <n v="5"/>
    <x v="1"/>
    <n v="5"/>
    <n v="2"/>
    <s v="B"/>
  </r>
  <r>
    <n v="109"/>
    <n v="1"/>
    <x v="1"/>
    <n v="4"/>
    <n v="7"/>
    <n v="6"/>
    <x v="1"/>
    <n v="5"/>
    <n v="2"/>
    <s v="B"/>
  </r>
  <r>
    <n v="110"/>
    <n v="2"/>
    <x v="1"/>
    <n v="4"/>
    <n v="6"/>
    <n v="6"/>
    <x v="5"/>
    <n v="6"/>
    <n v="2"/>
    <s v="B"/>
  </r>
  <r>
    <n v="111"/>
    <n v="2"/>
    <x v="2"/>
    <n v="5"/>
    <n v="6"/>
    <n v="6"/>
    <x v="5"/>
    <n v="6"/>
    <n v="2"/>
    <s v="A"/>
  </r>
  <r>
    <n v="112"/>
    <n v="3"/>
    <x v="0"/>
    <n v="6"/>
    <n v="7"/>
    <n v="7"/>
    <x v="5"/>
    <n v="3"/>
    <n v="2"/>
    <s v="B"/>
  </r>
  <r>
    <n v="113"/>
    <n v="2"/>
    <x v="0"/>
    <n v="6"/>
    <n v="6"/>
    <n v="6"/>
    <x v="1"/>
    <n v="6"/>
    <n v="2"/>
    <s v="B"/>
  </r>
  <r>
    <n v="114"/>
    <n v="2"/>
    <x v="0"/>
    <n v="7"/>
    <n v="7"/>
    <n v="7"/>
    <x v="1"/>
    <n v="7"/>
    <n v="2"/>
    <s v="B"/>
  </r>
  <r>
    <n v="115"/>
    <n v="3"/>
    <x v="3"/>
    <n v="6"/>
    <n v="5"/>
    <n v="7"/>
    <x v="3"/>
    <n v="6"/>
    <n v="1"/>
    <s v="B"/>
  </r>
  <r>
    <n v="116"/>
    <n v="1"/>
    <x v="1"/>
    <n v="7"/>
    <n v="7"/>
    <n v="7"/>
    <x v="3"/>
    <n v="7"/>
    <n v="2"/>
    <s v="B"/>
  </r>
  <r>
    <n v="117"/>
    <n v="2"/>
    <x v="3"/>
    <n v="7"/>
    <n v="7"/>
    <n v="7"/>
    <x v="2"/>
    <n v="7"/>
    <n v="2"/>
    <s v="B"/>
  </r>
  <r>
    <n v="118"/>
    <n v="4"/>
    <x v="3"/>
    <n v="1"/>
    <n v="1"/>
    <n v="1"/>
    <x v="5"/>
    <n v="1"/>
    <n v="1"/>
    <s v="A"/>
  </r>
  <r>
    <n v="119"/>
    <n v="1"/>
    <x v="1"/>
    <n v="7"/>
    <n v="7"/>
    <n v="7"/>
    <x v="2"/>
    <n v="7"/>
    <n v="2"/>
    <s v="B"/>
  </r>
  <r>
    <n v="120"/>
    <n v="1"/>
    <x v="0"/>
    <n v="4"/>
    <n v="5"/>
    <n v="7"/>
    <x v="5"/>
    <n v="4"/>
    <n v="2"/>
    <s v="B"/>
  </r>
  <r>
    <n v="121"/>
    <n v="4"/>
    <x v="3"/>
    <n v="3"/>
    <n v="2"/>
    <n v="5"/>
    <x v="0"/>
    <n v="4"/>
    <n v="2"/>
    <s v="A"/>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r>
    <m/>
    <m/>
    <x v="4"/>
    <m/>
    <m/>
    <m/>
    <x v="7"/>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2" cacheId="2" dataOnRows="1" applyNumberFormats="0" applyBorderFormats="0" applyFontFormats="0" applyPatternFormats="0" applyAlignmentFormats="0" applyWidthHeightFormats="1" dataCaption="Werte" updatedVersion="6" minRefreshableVersion="3" useAutoFormatting="1" itemPrintTitles="1" createdVersion="5" indent="0" outline="1" outlineData="1" multipleFieldFilters="0" rowHeaderCaption="Berufsgruppe" colHeaderCaption="Berufsgruppe">
  <location ref="S4:T28" firstHeaderRow="1" firstDataRow="1" firstDataCol="1"/>
  <pivotFields count="10">
    <pivotField showAll="0"/>
    <pivotField showAll="0"/>
    <pivotField axis="axisRow" showAll="0">
      <items count="6">
        <item x="0"/>
        <item x="1"/>
        <item x="3"/>
        <item x="2"/>
        <item h="1" x="4"/>
        <item t="default"/>
      </items>
    </pivotField>
    <pivotField showAll="0"/>
    <pivotField showAll="0"/>
    <pivotField showAll="0"/>
    <pivotField dataField="1" showAll="0">
      <items count="9">
        <item x="4"/>
        <item x="6"/>
        <item x="0"/>
        <item x="5"/>
        <item x="1"/>
        <item x="3"/>
        <item x="2"/>
        <item x="7"/>
        <item t="default"/>
      </items>
    </pivotField>
    <pivotField showAll="0"/>
    <pivotField showAll="0"/>
    <pivotField showAll="0"/>
  </pivotFields>
  <rowFields count="2">
    <field x="-2"/>
    <field x="2"/>
  </rowFields>
  <rowItems count="24">
    <i>
      <x/>
    </i>
    <i r="1">
      <x/>
    </i>
    <i r="1">
      <x v="1"/>
    </i>
    <i r="1">
      <x v="2"/>
    </i>
    <i r="1">
      <x v="3"/>
    </i>
    <i i="1">
      <x v="1"/>
    </i>
    <i r="1" i="1">
      <x/>
    </i>
    <i r="1" i="1">
      <x v="1"/>
    </i>
    <i r="1" i="1">
      <x v="2"/>
    </i>
    <i r="1" i="1">
      <x v="3"/>
    </i>
    <i i="2">
      <x v="2"/>
    </i>
    <i r="1" i="2">
      <x/>
    </i>
    <i r="1" i="2">
      <x v="1"/>
    </i>
    <i r="1" i="2">
      <x v="2"/>
    </i>
    <i r="1" i="2">
      <x v="3"/>
    </i>
    <i i="3">
      <x v="3"/>
    </i>
    <i r="1" i="3">
      <x/>
    </i>
    <i r="1" i="3">
      <x v="1"/>
    </i>
    <i r="1" i="3">
      <x v="2"/>
    </i>
    <i r="1" i="3">
      <x v="3"/>
    </i>
    <i t="grand">
      <x/>
    </i>
    <i t="grand" i="1">
      <x/>
    </i>
    <i t="grand" i="2">
      <x/>
    </i>
    <i t="grand" i="3">
      <x/>
    </i>
  </rowItems>
  <colItems count="1">
    <i/>
  </colItems>
  <dataFields count="4">
    <dataField name="Minimum von Hygiene" fld="6" subtotal="min" baseField="0" baseItem="539634592"/>
    <dataField name="Maximum von Hygiene" fld="6" subtotal="max" baseField="0" baseItem="539428920"/>
    <dataField name="Mittelwert von Hygiene" fld="6" subtotal="average" baseField="0" baseItem="604315176"/>
    <dataField name="Standardabweichung (Stichprobe) von Hygiene" fld="6" subtotal="stdDev" baseField="0" baseItem="539428920"/>
  </dataFields>
  <formats count="1">
    <format dxfId="16">
      <pivotArea dataOnly="0" labelOnly="1" outline="0" fieldPosition="0">
        <references count="1">
          <reference field="4294967294" count="1">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2" applyNumberFormats="0" applyBorderFormats="0" applyFontFormats="0" applyPatternFormats="0" applyAlignmentFormats="0" applyWidthHeightFormats="1" dataCaption="Werte" updatedVersion="6" minRefreshableVersion="3" useAutoFormatting="1" itemPrintTitles="1" createdVersion="5" indent="0" outline="1" outlineData="1" multipleFieldFilters="0" rowHeaderCaption="Berufsgruppe" colHeaderCaption="Bewertung Hygiene">
  <location ref="G15:O21" firstHeaderRow="1" firstDataRow="2" firstDataCol="1"/>
  <pivotFields count="10">
    <pivotField showAll="0"/>
    <pivotField showAll="0"/>
    <pivotField axis="axisRow" showAll="0">
      <items count="6">
        <item x="0"/>
        <item x="1"/>
        <item x="3"/>
        <item x="2"/>
        <item h="1" x="4"/>
        <item t="default"/>
      </items>
    </pivotField>
    <pivotField showAll="0"/>
    <pivotField showAll="0"/>
    <pivotField showAll="0"/>
    <pivotField axis="axisCol" dataField="1" showAll="0">
      <items count="9">
        <item x="4"/>
        <item x="6"/>
        <item x="0"/>
        <item x="5"/>
        <item x="1"/>
        <item x="3"/>
        <item x="2"/>
        <item x="7"/>
        <item t="default"/>
      </items>
    </pivotField>
    <pivotField showAll="0"/>
    <pivotField showAll="0"/>
    <pivotField showAll="0"/>
  </pivotFields>
  <rowFields count="1">
    <field x="2"/>
  </rowFields>
  <rowItems count="5">
    <i>
      <x/>
    </i>
    <i>
      <x v="1"/>
    </i>
    <i>
      <x v="2"/>
    </i>
    <i>
      <x v="3"/>
    </i>
    <i t="grand">
      <x/>
    </i>
  </rowItems>
  <colFields count="1">
    <field x="6"/>
  </colFields>
  <colItems count="8">
    <i>
      <x/>
    </i>
    <i>
      <x v="1"/>
    </i>
    <i>
      <x v="2"/>
    </i>
    <i>
      <x v="3"/>
    </i>
    <i>
      <x v="4"/>
    </i>
    <i>
      <x v="5"/>
    </i>
    <i>
      <x v="6"/>
    </i>
    <i t="grand">
      <x/>
    </i>
  </colItems>
  <dataFields count="1">
    <dataField name="Anzahl von Hygiene" fld="6" subtotal="count" showDataAs="percentOfRow" baseField="0"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7" cacheId="2" applyNumberFormats="0" applyBorderFormats="0" applyFontFormats="0" applyPatternFormats="0" applyAlignmentFormats="0" applyWidthHeightFormats="1" dataCaption="Werte" updatedVersion="6" minRefreshableVersion="3" useAutoFormatting="1" itemPrintTitles="1" createdVersion="5" indent="0" outline="1" outlineData="1" multipleFieldFilters="0" rowHeaderCaption="Berufsgruppe" colHeaderCaption="Bewertung Hygiene">
  <location ref="G4:P11" firstHeaderRow="1" firstDataRow="2" firstDataCol="1"/>
  <pivotFields count="10">
    <pivotField showAll="0"/>
    <pivotField showAll="0"/>
    <pivotField axis="axisRow" showAll="0">
      <items count="6">
        <item x="0"/>
        <item x="1"/>
        <item x="3"/>
        <item x="2"/>
        <item x="4"/>
        <item t="default"/>
      </items>
    </pivotField>
    <pivotField showAll="0"/>
    <pivotField showAll="0"/>
    <pivotField showAll="0"/>
    <pivotField axis="axisCol" dataField="1" showAll="0">
      <items count="9">
        <item x="4"/>
        <item x="6"/>
        <item x="0"/>
        <item x="5"/>
        <item x="1"/>
        <item x="3"/>
        <item x="2"/>
        <item x="7"/>
        <item t="default"/>
      </items>
    </pivotField>
    <pivotField showAll="0"/>
    <pivotField showAll="0"/>
    <pivotField showAll="0"/>
  </pivotFields>
  <rowFields count="1">
    <field x="2"/>
  </rowFields>
  <rowItems count="6">
    <i>
      <x/>
    </i>
    <i>
      <x v="1"/>
    </i>
    <i>
      <x v="2"/>
    </i>
    <i>
      <x v="3"/>
    </i>
    <i>
      <x v="4"/>
    </i>
    <i t="grand">
      <x/>
    </i>
  </rowItems>
  <colFields count="1">
    <field x="6"/>
  </colFields>
  <colItems count="9">
    <i>
      <x/>
    </i>
    <i>
      <x v="1"/>
    </i>
    <i>
      <x v="2"/>
    </i>
    <i>
      <x v="3"/>
    </i>
    <i>
      <x v="4"/>
    </i>
    <i>
      <x v="5"/>
    </i>
    <i>
      <x v="6"/>
    </i>
    <i>
      <x v="7"/>
    </i>
    <i t="grand">
      <x/>
    </i>
  </colItems>
  <dataFields count="1">
    <dataField name="Anzahl von Hygiene" fld="6"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2" cacheId="0" applyNumberFormats="0" applyBorderFormats="0" applyFontFormats="0" applyPatternFormats="0" applyAlignmentFormats="0" applyWidthHeightFormats="1" dataCaption="Werte" updatedVersion="6" minRefreshableVersion="3" useAutoFormatting="1" itemPrintTitles="1" createdVersion="5" indent="0" outline="1" outlineData="1" multipleFieldFilters="0" rowHeaderCaption="Berufsgruppe" colHeaderCaption="Bewertung Hygiene">
  <location ref="D3:E9" firstHeaderRow="1" firstDataRow="1" firstDataCol="1"/>
  <pivotFields count="2">
    <pivotField axis="axisRow" showAll="0">
      <items count="6">
        <item x="0"/>
        <item x="1"/>
        <item x="3"/>
        <item x="2"/>
        <item x="4"/>
        <item t="default"/>
      </items>
    </pivotField>
    <pivotField dataField="1" showAll="0">
      <items count="9">
        <item x="4"/>
        <item x="6"/>
        <item x="0"/>
        <item x="5"/>
        <item x="1"/>
        <item x="3"/>
        <item x="2"/>
        <item x="7"/>
        <item t="default"/>
      </items>
    </pivotField>
  </pivotFields>
  <rowFields count="1">
    <field x="0"/>
  </rowFields>
  <rowItems count="6">
    <i>
      <x/>
    </i>
    <i>
      <x v="1"/>
    </i>
    <i>
      <x v="2"/>
    </i>
    <i>
      <x v="3"/>
    </i>
    <i>
      <x v="4"/>
    </i>
    <i t="grand">
      <x/>
    </i>
  </rowItems>
  <colItems count="1">
    <i/>
  </colItems>
  <dataFields count="1">
    <dataField name="Mittelwert von Hygiene" fld="1" subtotal="average" baseField="0" baseItem="0" numFmtId="2"/>
  </dataFields>
  <formats count="9">
    <format dxfId="8">
      <pivotArea type="origin" dataOnly="0" labelOnly="1" outline="0" fieldPosition="0"/>
    </format>
    <format dxfId="7">
      <pivotArea dataOnly="0" labelOnly="1" fieldPosition="0">
        <references count="1">
          <reference field="0" count="4">
            <x v="0"/>
            <x v="1"/>
            <x v="2"/>
            <x v="3"/>
          </reference>
        </references>
      </pivotArea>
    </format>
    <format dxfId="6">
      <pivotArea dataOnly="0" labelOnly="1" fieldPosition="0">
        <references count="1">
          <reference field="0" count="4">
            <x v="0"/>
            <x v="1"/>
            <x v="2"/>
            <x v="3"/>
          </reference>
        </references>
      </pivotArea>
    </format>
    <format dxfId="5">
      <pivotArea outline="0" collapsedLevelsAreSubtotals="1" fieldPosition="0"/>
    </format>
    <format dxfId="4">
      <pivotArea outline="0" collapsedLevelsAreSubtotals="1" fieldPosition="0"/>
    </format>
    <format dxfId="3">
      <pivotArea outline="0" collapsedLevelsAreSubtotals="1" fieldPosition="0"/>
    </format>
    <format dxfId="2">
      <pivotArea outline="0" collapsedLevelsAreSubtotals="1" fieldPosition="0"/>
    </format>
    <format dxfId="1">
      <pivotArea dataOnly="0" labelOnly="1" outline="0" axis="axisValues"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1" cacheId="0" applyNumberFormats="0" applyBorderFormats="0" applyFontFormats="0" applyPatternFormats="0" applyAlignmentFormats="0" applyWidthHeightFormats="1" dataCaption="Werte" updatedVersion="6" minRefreshableVersion="3" useAutoFormatting="1" itemPrintTitles="1" createdVersion="5" indent="0" outline="1" outlineData="1" multipleFieldFilters="0" rowHeaderCaption="Berufsgruppe">
  <location ref="D29:E35" firstHeaderRow="1" firstDataRow="1" firstDataCol="1"/>
  <pivotFields count="2">
    <pivotField axis="axisRow" showAll="0">
      <items count="6">
        <item x="0"/>
        <item x="1"/>
        <item x="3"/>
        <item x="2"/>
        <item x="4"/>
        <item t="default"/>
      </items>
    </pivotField>
    <pivotField dataField="1" showAll="0">
      <items count="9">
        <item x="4"/>
        <item x="6"/>
        <item x="0"/>
        <item x="5"/>
        <item x="1"/>
        <item x="3"/>
        <item x="2"/>
        <item x="7"/>
        <item t="default"/>
      </items>
    </pivotField>
  </pivotFields>
  <rowFields count="1">
    <field x="0"/>
  </rowFields>
  <rowItems count="6">
    <i>
      <x/>
    </i>
    <i>
      <x v="1"/>
    </i>
    <i>
      <x v="2"/>
    </i>
    <i>
      <x v="3"/>
    </i>
    <i>
      <x v="4"/>
    </i>
    <i t="grand">
      <x/>
    </i>
  </rowItems>
  <colItems count="1">
    <i/>
  </colItems>
  <dataFields count="1">
    <dataField name="Standardabweichung (Stichprobe) von Hygiene" fld="1" subtotal="stdDev" baseField="0" baseItem="0" numFmtId="2"/>
  </dataFields>
  <formats count="7">
    <format dxfId="15">
      <pivotArea outline="0" collapsedLevelsAreSubtotals="1" fieldPosition="0"/>
    </format>
    <format dxfId="14">
      <pivotArea outline="0" collapsedLevelsAreSubtotals="1" fieldPosition="0"/>
    </format>
    <format dxfId="13">
      <pivotArea outline="0" collapsedLevelsAreSubtotals="1" fieldPosition="0"/>
    </format>
    <format dxfId="12">
      <pivotArea outline="0" collapsedLevelsAreSubtotals="1" fieldPosition="0"/>
    </format>
    <format dxfId="11">
      <pivotArea outline="0" collapsedLevelsAreSubtotals="1" fieldPosition="0"/>
    </format>
    <format dxfId="10">
      <pivotArea outline="0" collapsedLevelsAreSubtotals="1" fieldPosition="0"/>
    </format>
    <format dxfId="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2" cacheId="1" applyNumberFormats="0" applyBorderFormats="0" applyFontFormats="0" applyPatternFormats="0" applyAlignmentFormats="0" applyWidthHeightFormats="1" dataCaption="Werte" updatedVersion="6" minRefreshableVersion="3" useAutoFormatting="1" itemPrintTitles="1" createdVersion="5" indent="0" outline="1" outlineData="1" multipleFieldFilters="0">
  <location ref="Q21:T27" firstHeaderRow="1" firstDataRow="2" firstDataCol="1"/>
  <pivotFields count="2">
    <pivotField axis="axisRow" dataField="1" showAll="0">
      <items count="6">
        <item x="0"/>
        <item x="1"/>
        <item x="3"/>
        <item x="2"/>
        <item h="1" x="4"/>
        <item t="default"/>
      </items>
    </pivotField>
    <pivotField axis="axisCol" showAll="0">
      <items count="4">
        <item x="1"/>
        <item x="0"/>
        <item h="1" x="2"/>
        <item t="default"/>
      </items>
    </pivotField>
  </pivotFields>
  <rowFields count="1">
    <field x="0"/>
  </rowFields>
  <rowItems count="5">
    <i>
      <x/>
    </i>
    <i>
      <x v="1"/>
    </i>
    <i>
      <x v="2"/>
    </i>
    <i>
      <x v="3"/>
    </i>
    <i t="grand">
      <x/>
    </i>
  </rowItems>
  <colFields count="1">
    <field x="1"/>
  </colFields>
  <colItems count="3">
    <i>
      <x/>
    </i>
    <i>
      <x v="1"/>
    </i>
    <i t="grand">
      <x/>
    </i>
  </colItems>
  <dataFields count="1">
    <dataField name="Anzahl von Berufsgruppe" fld="0" subtotal="count" showDataAs="percentOfRow" baseField="0"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1" cacheId="1" applyNumberFormats="0" applyBorderFormats="0" applyFontFormats="0" applyPatternFormats="0" applyAlignmentFormats="0" applyWidthHeightFormats="1" dataCaption="Werte" updatedVersion="6" minRefreshableVersion="3" useAutoFormatting="1" itemPrintTitles="1" createdVersion="5" indent="0" outline="1" outlineData="1" multipleFieldFilters="0">
  <location ref="K21:N27" firstHeaderRow="1" firstDataRow="2" firstDataCol="1"/>
  <pivotFields count="2">
    <pivotField axis="axisRow" dataField="1" showAll="0">
      <items count="6">
        <item x="0"/>
        <item x="1"/>
        <item x="3"/>
        <item x="2"/>
        <item h="1" x="4"/>
        <item t="default"/>
      </items>
    </pivotField>
    <pivotField axis="axisCol" showAll="0">
      <items count="4">
        <item x="1"/>
        <item x="0"/>
        <item h="1" x="2"/>
        <item t="default"/>
      </items>
    </pivotField>
  </pivotFields>
  <rowFields count="1">
    <field x="0"/>
  </rowFields>
  <rowItems count="5">
    <i>
      <x/>
    </i>
    <i>
      <x v="1"/>
    </i>
    <i>
      <x v="2"/>
    </i>
    <i>
      <x v="3"/>
    </i>
    <i t="grand">
      <x/>
    </i>
  </rowItems>
  <colFields count="1">
    <field x="1"/>
  </colFields>
  <colItems count="3">
    <i>
      <x/>
    </i>
    <i>
      <x v="1"/>
    </i>
    <i t="grand">
      <x/>
    </i>
  </colItems>
  <dataFields count="1">
    <dataField name="Anzahl von Berufsgruppe" fld="0" subtotal="count" showDataAs="percentOfCol" baseField="0"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8.xml><?xml version="1.0" encoding="utf-8"?>
<pivotTableDefinition xmlns="http://schemas.openxmlformats.org/spreadsheetml/2006/main" name="PivotTable10" cacheId="1" applyNumberFormats="0" applyBorderFormats="0" applyFontFormats="0" applyPatternFormats="0" applyAlignmentFormats="0" applyWidthHeightFormats="1" dataCaption="Werte" updatedVersion="6" minRefreshableVersion="3" useAutoFormatting="1" itemPrintTitles="1" createdVersion="5" indent="0" outline="1" outlineData="1" multipleFieldFilters="0">
  <location ref="E1:I8" firstHeaderRow="1" firstDataRow="2" firstDataCol="1"/>
  <pivotFields count="2">
    <pivotField axis="axisRow" dataField="1" showAll="0">
      <items count="6">
        <item x="0"/>
        <item x="1"/>
        <item x="3"/>
        <item x="2"/>
        <item x="4"/>
        <item t="default"/>
      </items>
    </pivotField>
    <pivotField axis="axisCol" showAll="0">
      <items count="4">
        <item x="1"/>
        <item x="0"/>
        <item x="2"/>
        <item t="default"/>
      </items>
    </pivotField>
  </pivotFields>
  <rowFields count="1">
    <field x="0"/>
  </rowFields>
  <rowItems count="6">
    <i>
      <x/>
    </i>
    <i>
      <x v="1"/>
    </i>
    <i>
      <x v="2"/>
    </i>
    <i>
      <x v="3"/>
    </i>
    <i>
      <x v="4"/>
    </i>
    <i t="grand">
      <x/>
    </i>
  </rowItems>
  <colFields count="1">
    <field x="1"/>
  </colFields>
  <colItems count="4">
    <i>
      <x/>
    </i>
    <i>
      <x v="1"/>
    </i>
    <i>
      <x v="2"/>
    </i>
    <i t="grand">
      <x/>
    </i>
  </colItems>
  <dataFields count="1">
    <dataField name="Anzahl von Berufsgrupp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ivotTable" Target="../pivotTables/pivotTable5.xml"/><Relationship Id="rId1" Type="http://schemas.openxmlformats.org/officeDocument/2006/relationships/pivotTable" Target="../pivotTables/pivot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ivotTable" Target="../pivotTables/pivotTable8.xml"/><Relationship Id="rId2" Type="http://schemas.openxmlformats.org/officeDocument/2006/relationships/pivotTable" Target="../pivotTables/pivotTable7.xml"/><Relationship Id="rId1" Type="http://schemas.openxmlformats.org/officeDocument/2006/relationships/pivotTable" Target="../pivotTables/pivotTable6.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7"/>
  <sheetViews>
    <sheetView zoomScaleNormal="100" workbookViewId="0">
      <selection activeCell="D2" sqref="D2"/>
    </sheetView>
  </sheetViews>
  <sheetFormatPr baseColWidth="10" defaultRowHeight="14.5" x14ac:dyDescent="0.35"/>
  <cols>
    <col min="2" max="2" width="14" customWidth="1"/>
    <col min="3" max="3" width="19.26953125" customWidth="1"/>
    <col min="4" max="5" width="13.36328125" customWidth="1"/>
    <col min="6" max="6" width="19.36328125" customWidth="1"/>
    <col min="7" max="7" width="15.36328125" customWidth="1"/>
    <col min="8" max="8" width="19.6328125" customWidth="1"/>
    <col min="9" max="9" width="17.08984375" customWidth="1"/>
  </cols>
  <sheetData>
    <row r="1" spans="1:9" x14ac:dyDescent="0.35">
      <c r="A1" s="13" t="s">
        <v>0</v>
      </c>
      <c r="B1" s="13" t="s">
        <v>4</v>
      </c>
      <c r="C1" s="13" t="s">
        <v>15</v>
      </c>
      <c r="D1" s="13" t="s">
        <v>5</v>
      </c>
      <c r="E1" s="13" t="s">
        <v>6</v>
      </c>
      <c r="F1" s="13" t="s">
        <v>24</v>
      </c>
      <c r="G1" s="13" t="s">
        <v>10</v>
      </c>
      <c r="H1" s="13" t="s">
        <v>7</v>
      </c>
      <c r="I1" s="13" t="s">
        <v>25</v>
      </c>
    </row>
    <row r="2" spans="1:9" x14ac:dyDescent="0.35">
      <c r="A2" s="1">
        <v>1</v>
      </c>
      <c r="B2" s="24">
        <v>2</v>
      </c>
      <c r="C2" s="24">
        <v>1</v>
      </c>
      <c r="D2" s="28">
        <v>3</v>
      </c>
      <c r="E2" s="28">
        <v>1</v>
      </c>
      <c r="F2" s="28">
        <v>1</v>
      </c>
      <c r="G2" s="1">
        <v>3</v>
      </c>
      <c r="H2" s="28">
        <v>2</v>
      </c>
      <c r="I2" s="1" t="s">
        <v>9</v>
      </c>
    </row>
    <row r="3" spans="1:9" x14ac:dyDescent="0.35">
      <c r="A3" s="1">
        <v>2</v>
      </c>
      <c r="B3" s="24">
        <v>2</v>
      </c>
      <c r="C3" s="24">
        <v>2</v>
      </c>
      <c r="D3" s="28">
        <v>6</v>
      </c>
      <c r="E3" s="28">
        <v>7</v>
      </c>
      <c r="F3" s="28">
        <v>6</v>
      </c>
      <c r="G3" s="1">
        <v>5</v>
      </c>
      <c r="H3" s="28">
        <v>6</v>
      </c>
      <c r="I3" s="1" t="s">
        <v>9</v>
      </c>
    </row>
    <row r="4" spans="1:9" x14ac:dyDescent="0.35">
      <c r="A4" s="1">
        <v>3</v>
      </c>
      <c r="B4" s="24">
        <v>1</v>
      </c>
      <c r="C4" s="24">
        <v>4</v>
      </c>
      <c r="D4" s="28">
        <v>7</v>
      </c>
      <c r="E4" s="28">
        <v>7</v>
      </c>
      <c r="F4" s="28">
        <v>4</v>
      </c>
      <c r="G4" s="1">
        <v>7</v>
      </c>
      <c r="H4" s="28">
        <v>7</v>
      </c>
      <c r="I4" s="1" t="s">
        <v>8</v>
      </c>
    </row>
    <row r="5" spans="1:9" x14ac:dyDescent="0.35">
      <c r="A5" s="1">
        <v>4</v>
      </c>
      <c r="B5" s="24">
        <v>1</v>
      </c>
      <c r="C5" s="24">
        <v>4</v>
      </c>
      <c r="D5" s="28">
        <v>6</v>
      </c>
      <c r="E5" s="28">
        <v>7</v>
      </c>
      <c r="F5" s="28">
        <v>7</v>
      </c>
      <c r="G5" s="1">
        <v>7</v>
      </c>
      <c r="H5" s="28">
        <v>7</v>
      </c>
      <c r="I5" s="1" t="s">
        <v>8</v>
      </c>
    </row>
    <row r="6" spans="1:9" x14ac:dyDescent="0.35">
      <c r="A6" s="1">
        <v>5</v>
      </c>
      <c r="B6" s="24">
        <v>2</v>
      </c>
      <c r="C6" s="24">
        <v>2</v>
      </c>
      <c r="D6" s="28">
        <v>5</v>
      </c>
      <c r="E6" s="28">
        <v>7</v>
      </c>
      <c r="F6" s="28">
        <v>7</v>
      </c>
      <c r="G6" s="1">
        <v>6</v>
      </c>
      <c r="H6" s="28">
        <v>7</v>
      </c>
      <c r="I6" s="1" t="s">
        <v>9</v>
      </c>
    </row>
    <row r="7" spans="1:9" x14ac:dyDescent="0.35">
      <c r="A7" s="1">
        <v>6</v>
      </c>
      <c r="B7" s="24">
        <v>2</v>
      </c>
      <c r="C7" s="24">
        <v>4</v>
      </c>
      <c r="D7" s="28">
        <v>2</v>
      </c>
      <c r="E7" s="28">
        <v>1</v>
      </c>
      <c r="F7" s="28">
        <v>1</v>
      </c>
      <c r="G7" s="1">
        <v>1</v>
      </c>
      <c r="H7" s="28">
        <v>1</v>
      </c>
      <c r="I7" s="1" t="s">
        <v>8</v>
      </c>
    </row>
    <row r="8" spans="1:9" x14ac:dyDescent="0.35">
      <c r="A8" s="1">
        <v>7</v>
      </c>
      <c r="B8" s="24">
        <v>1</v>
      </c>
      <c r="C8" s="24">
        <v>2</v>
      </c>
      <c r="D8" s="28">
        <v>2</v>
      </c>
      <c r="E8" s="28">
        <v>7</v>
      </c>
      <c r="F8" s="28">
        <v>7</v>
      </c>
      <c r="G8" s="1">
        <v>7</v>
      </c>
      <c r="H8" s="28">
        <v>6</v>
      </c>
      <c r="I8" s="1" t="s">
        <v>9</v>
      </c>
    </row>
    <row r="9" spans="1:9" x14ac:dyDescent="0.35">
      <c r="A9" s="1">
        <v>8</v>
      </c>
      <c r="B9" s="24">
        <v>2</v>
      </c>
      <c r="C9" s="24">
        <v>4</v>
      </c>
      <c r="D9" s="28">
        <v>7</v>
      </c>
      <c r="E9" s="28">
        <v>6</v>
      </c>
      <c r="F9" s="28">
        <v>6</v>
      </c>
      <c r="G9" s="1">
        <v>7</v>
      </c>
      <c r="H9" s="28">
        <v>7</v>
      </c>
      <c r="I9" s="1" t="s">
        <v>9</v>
      </c>
    </row>
    <row r="10" spans="1:9" x14ac:dyDescent="0.35">
      <c r="A10" s="1">
        <v>9</v>
      </c>
      <c r="B10" s="24">
        <v>2</v>
      </c>
      <c r="C10" s="24">
        <v>2</v>
      </c>
      <c r="D10" s="28">
        <v>5</v>
      </c>
      <c r="E10" s="28">
        <v>7</v>
      </c>
      <c r="F10" s="28">
        <v>4</v>
      </c>
      <c r="G10" s="1">
        <v>5</v>
      </c>
      <c r="H10" s="28">
        <v>7</v>
      </c>
      <c r="I10" s="1" t="s">
        <v>9</v>
      </c>
    </row>
    <row r="11" spans="1:9" x14ac:dyDescent="0.35">
      <c r="A11" s="1">
        <v>10</v>
      </c>
      <c r="B11" s="24">
        <v>2</v>
      </c>
      <c r="C11" s="24">
        <v>3</v>
      </c>
      <c r="D11" s="28">
        <v>5</v>
      </c>
      <c r="E11" s="28">
        <v>6</v>
      </c>
      <c r="F11" s="28">
        <v>7</v>
      </c>
      <c r="G11" s="1">
        <v>7</v>
      </c>
      <c r="H11" s="28">
        <v>7</v>
      </c>
      <c r="I11" s="1" t="s">
        <v>8</v>
      </c>
    </row>
    <row r="12" spans="1:9" x14ac:dyDescent="0.35">
      <c r="A12" s="1">
        <v>11</v>
      </c>
      <c r="B12" s="24">
        <v>2</v>
      </c>
      <c r="C12" s="24">
        <v>2</v>
      </c>
      <c r="D12" s="28">
        <v>1</v>
      </c>
      <c r="E12" s="28">
        <v>7</v>
      </c>
      <c r="F12" s="28">
        <v>4</v>
      </c>
      <c r="G12" s="1">
        <v>5</v>
      </c>
      <c r="H12" s="28">
        <v>7</v>
      </c>
      <c r="I12" s="1" t="s">
        <v>8</v>
      </c>
    </row>
    <row r="13" spans="1:9" x14ac:dyDescent="0.35">
      <c r="A13" s="1">
        <v>12</v>
      </c>
      <c r="B13" s="24">
        <v>2</v>
      </c>
      <c r="C13" s="24">
        <v>2</v>
      </c>
      <c r="D13" s="28">
        <v>6</v>
      </c>
      <c r="E13" s="28">
        <v>7</v>
      </c>
      <c r="F13" s="28">
        <v>7</v>
      </c>
      <c r="G13" s="1">
        <v>6</v>
      </c>
      <c r="H13" s="28">
        <v>7</v>
      </c>
      <c r="I13" s="1" t="s">
        <v>9</v>
      </c>
    </row>
    <row r="14" spans="1:9" x14ac:dyDescent="0.35">
      <c r="A14" s="1">
        <v>13</v>
      </c>
      <c r="B14" s="24">
        <v>2</v>
      </c>
      <c r="C14" s="24">
        <v>4</v>
      </c>
      <c r="D14" s="28">
        <v>4</v>
      </c>
      <c r="E14" s="28">
        <v>6</v>
      </c>
      <c r="F14" s="28">
        <v>6</v>
      </c>
      <c r="G14" s="1">
        <v>7</v>
      </c>
      <c r="H14" s="28">
        <v>6</v>
      </c>
      <c r="I14" s="1" t="s">
        <v>8</v>
      </c>
    </row>
    <row r="15" spans="1:9" x14ac:dyDescent="0.35">
      <c r="A15" s="1">
        <v>14</v>
      </c>
      <c r="B15" s="24">
        <v>2</v>
      </c>
      <c r="C15" s="24">
        <v>2</v>
      </c>
      <c r="D15" s="28">
        <v>4</v>
      </c>
      <c r="E15" s="28">
        <v>6</v>
      </c>
      <c r="F15" s="28">
        <v>5</v>
      </c>
      <c r="G15" s="1">
        <v>6</v>
      </c>
      <c r="H15" s="28">
        <v>4</v>
      </c>
      <c r="I15" s="1" t="s">
        <v>9</v>
      </c>
    </row>
    <row r="16" spans="1:9" x14ac:dyDescent="0.35">
      <c r="A16" s="1">
        <v>15</v>
      </c>
      <c r="B16" s="24">
        <v>1</v>
      </c>
      <c r="C16" s="24">
        <v>1</v>
      </c>
      <c r="D16" s="28">
        <v>3</v>
      </c>
      <c r="E16" s="28">
        <v>7</v>
      </c>
      <c r="F16" s="28">
        <v>6</v>
      </c>
      <c r="G16" s="1">
        <v>4</v>
      </c>
      <c r="H16" s="28">
        <v>6</v>
      </c>
      <c r="I16" s="1" t="s">
        <v>9</v>
      </c>
    </row>
    <row r="17" spans="1:9" x14ac:dyDescent="0.35">
      <c r="A17" s="1">
        <v>16</v>
      </c>
      <c r="B17" s="24">
        <v>2</v>
      </c>
      <c r="C17" s="24">
        <v>3</v>
      </c>
      <c r="D17" s="28">
        <v>1</v>
      </c>
      <c r="E17" s="28">
        <v>7</v>
      </c>
      <c r="F17" s="28">
        <v>7</v>
      </c>
      <c r="G17" s="1">
        <v>7</v>
      </c>
      <c r="H17" s="28">
        <v>7</v>
      </c>
      <c r="I17" s="1" t="s">
        <v>8</v>
      </c>
    </row>
    <row r="18" spans="1:9" x14ac:dyDescent="0.35">
      <c r="A18" s="1">
        <v>17</v>
      </c>
      <c r="B18" s="24">
        <v>1</v>
      </c>
      <c r="C18" s="24">
        <v>1</v>
      </c>
      <c r="D18" s="28">
        <v>3</v>
      </c>
      <c r="E18" s="28">
        <v>7</v>
      </c>
      <c r="F18" s="28">
        <v>7</v>
      </c>
      <c r="G18" s="1">
        <v>3</v>
      </c>
      <c r="H18" s="28">
        <v>6</v>
      </c>
      <c r="I18" s="1" t="s">
        <v>8</v>
      </c>
    </row>
    <row r="19" spans="1:9" x14ac:dyDescent="0.35">
      <c r="A19" s="1">
        <v>18</v>
      </c>
      <c r="B19" s="24">
        <v>1</v>
      </c>
      <c r="C19" s="24">
        <v>4</v>
      </c>
      <c r="D19" s="28">
        <v>4</v>
      </c>
      <c r="E19" s="28">
        <v>5</v>
      </c>
      <c r="F19" s="28">
        <v>5</v>
      </c>
      <c r="G19" s="1">
        <v>5</v>
      </c>
      <c r="H19" s="28">
        <v>5</v>
      </c>
      <c r="I19" s="1" t="s">
        <v>9</v>
      </c>
    </row>
    <row r="20" spans="1:9" x14ac:dyDescent="0.35">
      <c r="A20" s="1">
        <v>19</v>
      </c>
      <c r="B20" s="24">
        <v>1</v>
      </c>
      <c r="C20" s="24">
        <v>4</v>
      </c>
      <c r="D20" s="28">
        <v>4</v>
      </c>
      <c r="E20" s="28">
        <v>5</v>
      </c>
      <c r="F20" s="28">
        <v>5</v>
      </c>
      <c r="G20" s="1">
        <v>5</v>
      </c>
      <c r="H20" s="28">
        <v>5</v>
      </c>
      <c r="I20" s="1" t="s">
        <v>8</v>
      </c>
    </row>
    <row r="21" spans="1:9" x14ac:dyDescent="0.35">
      <c r="A21" s="1">
        <v>20</v>
      </c>
      <c r="B21" s="24">
        <v>1</v>
      </c>
      <c r="C21" s="24">
        <v>2</v>
      </c>
      <c r="D21" s="28">
        <v>4</v>
      </c>
      <c r="E21" s="28">
        <v>6</v>
      </c>
      <c r="F21" s="28">
        <v>6</v>
      </c>
      <c r="G21" s="1">
        <v>3</v>
      </c>
      <c r="H21" s="28">
        <v>5</v>
      </c>
      <c r="I21" s="1" t="s">
        <v>8</v>
      </c>
    </row>
    <row r="22" spans="1:9" x14ac:dyDescent="0.35">
      <c r="A22" s="1">
        <v>21</v>
      </c>
      <c r="B22" s="24">
        <v>1</v>
      </c>
      <c r="C22" s="24">
        <v>4</v>
      </c>
      <c r="D22" s="28">
        <v>6</v>
      </c>
      <c r="E22" s="28">
        <v>7</v>
      </c>
      <c r="F22" s="28">
        <v>6</v>
      </c>
      <c r="G22" s="1">
        <v>7</v>
      </c>
      <c r="H22" s="28">
        <v>6</v>
      </c>
      <c r="I22" s="1" t="s">
        <v>8</v>
      </c>
    </row>
    <row r="23" spans="1:9" x14ac:dyDescent="0.35">
      <c r="A23" s="1">
        <v>22</v>
      </c>
      <c r="B23" s="24">
        <v>2</v>
      </c>
      <c r="C23" s="24">
        <v>2</v>
      </c>
      <c r="D23" s="28">
        <v>6</v>
      </c>
      <c r="E23" s="28">
        <v>4</v>
      </c>
      <c r="F23" s="28">
        <v>6</v>
      </c>
      <c r="G23" s="1">
        <v>5</v>
      </c>
      <c r="H23" s="28">
        <v>5</v>
      </c>
      <c r="I23" s="1" t="s">
        <v>9</v>
      </c>
    </row>
    <row r="24" spans="1:9" x14ac:dyDescent="0.35">
      <c r="A24" s="1">
        <v>23</v>
      </c>
      <c r="B24" s="24">
        <v>1</v>
      </c>
      <c r="C24" s="24">
        <v>2</v>
      </c>
      <c r="D24" s="28">
        <v>6</v>
      </c>
      <c r="E24" s="28">
        <v>5</v>
      </c>
      <c r="F24" s="28">
        <v>4</v>
      </c>
      <c r="G24" s="1">
        <v>6</v>
      </c>
      <c r="H24" s="28">
        <v>6</v>
      </c>
      <c r="I24" s="1" t="s">
        <v>9</v>
      </c>
    </row>
    <row r="25" spans="1:9" x14ac:dyDescent="0.35">
      <c r="A25" s="1">
        <v>24</v>
      </c>
      <c r="B25" s="24">
        <v>1</v>
      </c>
      <c r="C25" s="24">
        <v>1</v>
      </c>
      <c r="D25" s="28">
        <v>4</v>
      </c>
      <c r="E25" s="28">
        <v>6</v>
      </c>
      <c r="F25" s="28">
        <v>5</v>
      </c>
      <c r="G25" s="1">
        <v>5</v>
      </c>
      <c r="H25" s="28">
        <v>5</v>
      </c>
      <c r="I25" s="1" t="s">
        <v>9</v>
      </c>
    </row>
    <row r="26" spans="1:9" x14ac:dyDescent="0.35">
      <c r="A26" s="1">
        <v>25</v>
      </c>
      <c r="B26" s="24">
        <v>2</v>
      </c>
      <c r="C26" s="24">
        <v>2</v>
      </c>
      <c r="D26" s="28">
        <v>6</v>
      </c>
      <c r="E26" s="28">
        <v>6</v>
      </c>
      <c r="F26" s="28">
        <v>7</v>
      </c>
      <c r="G26" s="1">
        <v>7</v>
      </c>
      <c r="H26" s="28">
        <v>6</v>
      </c>
      <c r="I26" s="1" t="s">
        <v>9</v>
      </c>
    </row>
    <row r="27" spans="1:9" x14ac:dyDescent="0.35">
      <c r="A27" s="1">
        <v>26</v>
      </c>
      <c r="B27" s="24">
        <v>2</v>
      </c>
      <c r="C27" s="24">
        <v>1</v>
      </c>
      <c r="D27" s="28">
        <v>2</v>
      </c>
      <c r="E27" s="28">
        <v>5</v>
      </c>
      <c r="F27" s="28">
        <v>3</v>
      </c>
      <c r="G27" s="1">
        <v>3</v>
      </c>
      <c r="H27" s="28">
        <v>4</v>
      </c>
      <c r="I27" s="1" t="s">
        <v>8</v>
      </c>
    </row>
    <row r="28" spans="1:9" x14ac:dyDescent="0.35">
      <c r="A28" s="1">
        <v>27</v>
      </c>
      <c r="B28" s="24">
        <v>2</v>
      </c>
      <c r="C28" s="24">
        <v>2</v>
      </c>
      <c r="D28" s="28">
        <v>2</v>
      </c>
      <c r="E28" s="28">
        <v>6</v>
      </c>
      <c r="F28" s="28">
        <v>6</v>
      </c>
      <c r="G28" s="1">
        <v>5</v>
      </c>
      <c r="H28" s="28">
        <v>3</v>
      </c>
      <c r="I28" s="1" t="s">
        <v>9</v>
      </c>
    </row>
    <row r="29" spans="1:9" x14ac:dyDescent="0.35">
      <c r="A29" s="1">
        <v>28</v>
      </c>
      <c r="B29" s="24">
        <v>3</v>
      </c>
      <c r="C29" s="24">
        <v>3</v>
      </c>
      <c r="D29" s="28">
        <v>5</v>
      </c>
      <c r="E29" s="28">
        <v>7</v>
      </c>
      <c r="F29" s="28">
        <v>6</v>
      </c>
      <c r="G29" s="1">
        <v>6</v>
      </c>
      <c r="H29" s="28">
        <v>6</v>
      </c>
      <c r="I29" s="1" t="s">
        <v>8</v>
      </c>
    </row>
    <row r="30" spans="1:9" x14ac:dyDescent="0.35">
      <c r="A30" s="1">
        <v>29</v>
      </c>
      <c r="B30" s="24">
        <v>1</v>
      </c>
      <c r="C30" s="24">
        <v>4</v>
      </c>
      <c r="D30" s="28">
        <v>7</v>
      </c>
      <c r="E30" s="28">
        <v>6</v>
      </c>
      <c r="F30" s="28">
        <v>6</v>
      </c>
      <c r="G30" s="1">
        <v>7</v>
      </c>
      <c r="H30" s="28">
        <v>6</v>
      </c>
      <c r="I30" s="1" t="s">
        <v>8</v>
      </c>
    </row>
    <row r="31" spans="1:9" x14ac:dyDescent="0.35">
      <c r="A31" s="1">
        <v>30</v>
      </c>
      <c r="B31" s="24">
        <v>2</v>
      </c>
      <c r="C31" s="24">
        <v>2</v>
      </c>
      <c r="D31" s="28">
        <v>3</v>
      </c>
      <c r="E31" s="28">
        <v>7</v>
      </c>
      <c r="F31" s="28">
        <v>7</v>
      </c>
      <c r="G31" s="1">
        <v>6</v>
      </c>
      <c r="H31" s="28">
        <v>6</v>
      </c>
      <c r="I31" s="1" t="s">
        <v>9</v>
      </c>
    </row>
    <row r="32" spans="1:9" x14ac:dyDescent="0.35">
      <c r="A32" s="1">
        <v>31</v>
      </c>
      <c r="B32" s="24">
        <v>1</v>
      </c>
      <c r="C32" s="24">
        <v>4</v>
      </c>
      <c r="D32" s="28">
        <v>2</v>
      </c>
      <c r="E32" s="28">
        <v>1</v>
      </c>
      <c r="F32" s="28">
        <v>4</v>
      </c>
      <c r="G32" s="1">
        <v>5</v>
      </c>
      <c r="H32" s="28">
        <v>3</v>
      </c>
      <c r="I32" s="1" t="s">
        <v>9</v>
      </c>
    </row>
    <row r="33" spans="1:9" x14ac:dyDescent="0.35">
      <c r="A33" s="1">
        <v>32</v>
      </c>
      <c r="B33" s="24">
        <v>2</v>
      </c>
      <c r="C33" s="24">
        <v>4</v>
      </c>
      <c r="D33" s="28">
        <v>4</v>
      </c>
      <c r="E33" s="28">
        <v>6</v>
      </c>
      <c r="F33" s="28">
        <v>6</v>
      </c>
      <c r="G33" s="1">
        <v>4</v>
      </c>
      <c r="H33" s="28">
        <v>5</v>
      </c>
      <c r="I33" s="1" t="s">
        <v>8</v>
      </c>
    </row>
    <row r="34" spans="1:9" x14ac:dyDescent="0.35">
      <c r="A34" s="1">
        <v>33</v>
      </c>
      <c r="B34" s="24">
        <v>1</v>
      </c>
      <c r="C34" s="24">
        <v>4</v>
      </c>
      <c r="D34" s="28">
        <v>3</v>
      </c>
      <c r="E34" s="28">
        <v>7</v>
      </c>
      <c r="F34" s="28">
        <v>7</v>
      </c>
      <c r="G34" s="1">
        <v>7</v>
      </c>
      <c r="H34" s="28">
        <v>6</v>
      </c>
      <c r="I34" s="1" t="s">
        <v>8</v>
      </c>
    </row>
    <row r="35" spans="1:9" x14ac:dyDescent="0.35">
      <c r="A35" s="1">
        <v>34</v>
      </c>
      <c r="B35" s="24">
        <v>2</v>
      </c>
      <c r="C35" s="24">
        <v>4</v>
      </c>
      <c r="D35" s="28">
        <v>3</v>
      </c>
      <c r="E35" s="28">
        <v>6</v>
      </c>
      <c r="F35" s="28">
        <v>5</v>
      </c>
      <c r="G35" s="1">
        <v>5</v>
      </c>
      <c r="H35" s="28">
        <v>6</v>
      </c>
      <c r="I35" s="1" t="s">
        <v>8</v>
      </c>
    </row>
    <row r="36" spans="1:9" x14ac:dyDescent="0.35">
      <c r="A36" s="1">
        <v>35</v>
      </c>
      <c r="B36" s="24">
        <v>1</v>
      </c>
      <c r="C36" s="24">
        <v>2</v>
      </c>
      <c r="D36" s="28">
        <v>7</v>
      </c>
      <c r="E36" s="28">
        <v>7</v>
      </c>
      <c r="F36" s="28">
        <v>7</v>
      </c>
      <c r="G36" s="1">
        <v>6</v>
      </c>
      <c r="H36" s="28">
        <v>7</v>
      </c>
      <c r="I36" s="1" t="s">
        <v>9</v>
      </c>
    </row>
    <row r="37" spans="1:9" x14ac:dyDescent="0.35">
      <c r="A37" s="1">
        <v>36</v>
      </c>
      <c r="B37" s="24">
        <v>2</v>
      </c>
      <c r="C37" s="24">
        <v>2</v>
      </c>
      <c r="D37" s="28">
        <v>1</v>
      </c>
      <c r="E37" s="28">
        <v>6</v>
      </c>
      <c r="F37" s="28">
        <v>7</v>
      </c>
      <c r="G37" s="1">
        <v>7</v>
      </c>
      <c r="H37" s="28">
        <v>6</v>
      </c>
      <c r="I37" s="1" t="s">
        <v>8</v>
      </c>
    </row>
    <row r="38" spans="1:9" x14ac:dyDescent="0.35">
      <c r="A38" s="1">
        <v>37</v>
      </c>
      <c r="B38" s="24">
        <v>1</v>
      </c>
      <c r="C38" s="24">
        <v>2</v>
      </c>
      <c r="D38" s="28">
        <v>3</v>
      </c>
      <c r="E38" s="28">
        <v>6</v>
      </c>
      <c r="F38" s="28">
        <v>6</v>
      </c>
      <c r="G38" s="1">
        <v>5</v>
      </c>
      <c r="H38" s="28">
        <v>5</v>
      </c>
      <c r="I38" s="1" t="s">
        <v>9</v>
      </c>
    </row>
    <row r="39" spans="1:9" x14ac:dyDescent="0.35">
      <c r="A39" s="1">
        <v>38</v>
      </c>
      <c r="B39" s="24">
        <v>2</v>
      </c>
      <c r="C39" s="24">
        <v>4</v>
      </c>
      <c r="D39" s="28">
        <v>5</v>
      </c>
      <c r="E39" s="28">
        <v>7</v>
      </c>
      <c r="F39" s="28">
        <v>4</v>
      </c>
      <c r="G39" s="1">
        <v>5</v>
      </c>
      <c r="H39" s="28">
        <v>5</v>
      </c>
      <c r="I39" s="1" t="s">
        <v>8</v>
      </c>
    </row>
    <row r="40" spans="1:9" x14ac:dyDescent="0.35">
      <c r="A40" s="1">
        <v>39</v>
      </c>
      <c r="B40" s="24">
        <v>2</v>
      </c>
      <c r="C40" s="24">
        <v>3</v>
      </c>
      <c r="D40" s="28">
        <v>3</v>
      </c>
      <c r="E40" s="28">
        <v>6</v>
      </c>
      <c r="F40" s="28">
        <v>6</v>
      </c>
      <c r="G40" s="1">
        <v>6</v>
      </c>
      <c r="H40" s="28">
        <v>6</v>
      </c>
      <c r="I40" s="1" t="s">
        <v>8</v>
      </c>
    </row>
    <row r="41" spans="1:9" x14ac:dyDescent="0.35">
      <c r="A41" s="1">
        <v>40</v>
      </c>
      <c r="B41" s="24">
        <v>1</v>
      </c>
      <c r="C41" s="24">
        <v>2</v>
      </c>
      <c r="D41" s="28">
        <v>5</v>
      </c>
      <c r="E41" s="28">
        <v>3</v>
      </c>
      <c r="F41" s="28">
        <v>2</v>
      </c>
      <c r="G41" s="1">
        <v>5</v>
      </c>
      <c r="H41" s="28">
        <v>4</v>
      </c>
      <c r="I41" s="1" t="s">
        <v>9</v>
      </c>
    </row>
    <row r="42" spans="1:9" x14ac:dyDescent="0.35">
      <c r="A42" s="1">
        <v>41</v>
      </c>
      <c r="B42" s="24">
        <v>1</v>
      </c>
      <c r="C42" s="24">
        <v>1</v>
      </c>
      <c r="D42" s="28">
        <v>3</v>
      </c>
      <c r="E42" s="28">
        <v>6</v>
      </c>
      <c r="F42" s="28">
        <v>5</v>
      </c>
      <c r="G42" s="1">
        <v>5</v>
      </c>
      <c r="H42" s="28">
        <v>6</v>
      </c>
      <c r="I42" s="1" t="s">
        <v>9</v>
      </c>
    </row>
    <row r="43" spans="1:9" x14ac:dyDescent="0.35">
      <c r="A43" s="1">
        <v>42</v>
      </c>
      <c r="B43" s="24">
        <v>1</v>
      </c>
      <c r="C43" s="24">
        <v>3</v>
      </c>
      <c r="D43" s="28">
        <v>7</v>
      </c>
      <c r="E43" s="28">
        <v>7</v>
      </c>
      <c r="F43" s="28">
        <v>6</v>
      </c>
      <c r="G43" s="1">
        <v>6</v>
      </c>
      <c r="H43" s="28">
        <v>7</v>
      </c>
      <c r="I43" s="1" t="s">
        <v>9</v>
      </c>
    </row>
    <row r="44" spans="1:9" x14ac:dyDescent="0.35">
      <c r="A44" s="1">
        <v>43</v>
      </c>
      <c r="B44" s="24">
        <v>2</v>
      </c>
      <c r="C44" s="24">
        <v>4</v>
      </c>
      <c r="D44" s="28">
        <v>6</v>
      </c>
      <c r="E44" s="28">
        <v>7</v>
      </c>
      <c r="F44" s="28">
        <v>7</v>
      </c>
      <c r="G44" s="1">
        <v>7</v>
      </c>
      <c r="H44" s="28">
        <v>6</v>
      </c>
      <c r="I44" s="1" t="s">
        <v>9</v>
      </c>
    </row>
    <row r="45" spans="1:9" x14ac:dyDescent="0.35">
      <c r="A45" s="1">
        <v>44</v>
      </c>
      <c r="B45" s="24">
        <v>1</v>
      </c>
      <c r="C45" s="24">
        <v>3</v>
      </c>
      <c r="D45" s="28">
        <v>3</v>
      </c>
      <c r="E45" s="28">
        <v>6</v>
      </c>
      <c r="F45" s="28">
        <v>6</v>
      </c>
      <c r="G45" s="1">
        <v>4</v>
      </c>
      <c r="H45" s="28">
        <v>5</v>
      </c>
      <c r="I45" s="1" t="s">
        <v>8</v>
      </c>
    </row>
    <row r="46" spans="1:9" x14ac:dyDescent="0.35">
      <c r="A46" s="1">
        <v>45</v>
      </c>
      <c r="B46" s="24">
        <v>3</v>
      </c>
      <c r="C46" s="24">
        <v>4</v>
      </c>
      <c r="D46" s="28">
        <v>6</v>
      </c>
      <c r="E46" s="28">
        <v>6</v>
      </c>
      <c r="F46" s="28">
        <v>7</v>
      </c>
      <c r="G46" s="1">
        <v>6</v>
      </c>
      <c r="H46" s="28">
        <v>6</v>
      </c>
      <c r="I46" s="1" t="s">
        <v>9</v>
      </c>
    </row>
    <row r="47" spans="1:9" x14ac:dyDescent="0.35">
      <c r="A47" s="1">
        <v>46</v>
      </c>
      <c r="B47" s="24">
        <v>2</v>
      </c>
      <c r="C47" s="24">
        <v>2</v>
      </c>
      <c r="D47" s="28">
        <v>7</v>
      </c>
      <c r="E47" s="28">
        <v>7</v>
      </c>
      <c r="F47" s="28">
        <v>6</v>
      </c>
      <c r="G47" s="1">
        <v>5</v>
      </c>
      <c r="H47" s="28">
        <v>6</v>
      </c>
      <c r="I47" s="1" t="s">
        <v>9</v>
      </c>
    </row>
    <row r="48" spans="1:9" x14ac:dyDescent="0.35">
      <c r="A48" s="1">
        <v>47</v>
      </c>
      <c r="B48" s="24">
        <v>2</v>
      </c>
      <c r="C48" s="24">
        <v>3</v>
      </c>
      <c r="D48" s="28">
        <v>6</v>
      </c>
      <c r="E48" s="28">
        <v>7</v>
      </c>
      <c r="F48" s="28">
        <v>6</v>
      </c>
      <c r="G48" s="1">
        <v>7</v>
      </c>
      <c r="H48" s="28">
        <v>7</v>
      </c>
      <c r="I48" s="1" t="s">
        <v>8</v>
      </c>
    </row>
    <row r="49" spans="1:9" x14ac:dyDescent="0.35">
      <c r="A49" s="1">
        <v>48</v>
      </c>
      <c r="B49" s="24">
        <v>1</v>
      </c>
      <c r="C49" s="24">
        <v>2</v>
      </c>
      <c r="D49" s="28">
        <v>4</v>
      </c>
      <c r="E49" s="28">
        <v>5</v>
      </c>
      <c r="F49" s="28">
        <v>4</v>
      </c>
      <c r="G49" s="1">
        <v>5</v>
      </c>
      <c r="H49" s="28">
        <v>5</v>
      </c>
      <c r="I49" s="1" t="s">
        <v>9</v>
      </c>
    </row>
    <row r="50" spans="1:9" x14ac:dyDescent="0.35">
      <c r="A50" s="1">
        <v>49</v>
      </c>
      <c r="B50" s="24">
        <v>2</v>
      </c>
      <c r="C50" s="24">
        <v>2</v>
      </c>
      <c r="D50" s="28">
        <v>7</v>
      </c>
      <c r="E50" s="28">
        <v>4</v>
      </c>
      <c r="F50" s="28">
        <v>4</v>
      </c>
      <c r="G50" s="1">
        <v>6</v>
      </c>
      <c r="H50" s="28">
        <v>6</v>
      </c>
      <c r="I50" s="1" t="s">
        <v>9</v>
      </c>
    </row>
    <row r="51" spans="1:9" x14ac:dyDescent="0.35">
      <c r="A51" s="1">
        <v>50</v>
      </c>
      <c r="B51" s="24">
        <v>2</v>
      </c>
      <c r="C51" s="24">
        <v>4</v>
      </c>
      <c r="D51" s="28">
        <v>3</v>
      </c>
      <c r="E51" s="28">
        <v>6</v>
      </c>
      <c r="F51" s="28">
        <v>7</v>
      </c>
      <c r="G51" s="1">
        <v>6</v>
      </c>
      <c r="H51" s="28">
        <v>6</v>
      </c>
      <c r="I51" s="1" t="s">
        <v>8</v>
      </c>
    </row>
    <row r="52" spans="1:9" x14ac:dyDescent="0.35">
      <c r="A52" s="1">
        <v>51</v>
      </c>
      <c r="B52" s="24">
        <v>3</v>
      </c>
      <c r="C52" s="24">
        <v>3</v>
      </c>
      <c r="D52" s="28">
        <v>3</v>
      </c>
      <c r="E52" s="28">
        <v>6</v>
      </c>
      <c r="F52" s="28">
        <v>5</v>
      </c>
      <c r="G52" s="1">
        <v>5</v>
      </c>
      <c r="H52" s="28">
        <v>5</v>
      </c>
      <c r="I52" s="1" t="s">
        <v>8</v>
      </c>
    </row>
    <row r="53" spans="1:9" x14ac:dyDescent="0.35">
      <c r="A53" s="1">
        <v>52</v>
      </c>
      <c r="B53" s="24">
        <v>3</v>
      </c>
      <c r="C53" s="24">
        <v>4</v>
      </c>
      <c r="D53" s="28">
        <v>6</v>
      </c>
      <c r="E53" s="28">
        <v>7</v>
      </c>
      <c r="F53" s="28">
        <v>6</v>
      </c>
      <c r="G53" s="1">
        <v>5</v>
      </c>
      <c r="H53" s="28">
        <v>6</v>
      </c>
      <c r="I53" s="1" t="s">
        <v>8</v>
      </c>
    </row>
    <row r="54" spans="1:9" x14ac:dyDescent="0.35">
      <c r="A54" s="1">
        <v>53</v>
      </c>
      <c r="B54" s="24">
        <v>2</v>
      </c>
      <c r="C54" s="24">
        <v>4</v>
      </c>
      <c r="D54" s="28">
        <v>4</v>
      </c>
      <c r="E54" s="28">
        <v>5</v>
      </c>
      <c r="F54" s="28">
        <v>5</v>
      </c>
      <c r="G54" s="1">
        <v>6</v>
      </c>
      <c r="H54" s="28">
        <v>4</v>
      </c>
      <c r="I54" s="1" t="s">
        <v>9</v>
      </c>
    </row>
    <row r="55" spans="1:9" x14ac:dyDescent="0.35">
      <c r="A55" s="1">
        <v>54</v>
      </c>
      <c r="B55" s="24">
        <v>2</v>
      </c>
      <c r="C55" s="24">
        <v>4</v>
      </c>
      <c r="D55" s="28">
        <v>4</v>
      </c>
      <c r="E55" s="28">
        <v>5</v>
      </c>
      <c r="F55" s="28">
        <v>5</v>
      </c>
      <c r="G55" s="1">
        <v>6</v>
      </c>
      <c r="H55" s="28">
        <v>4</v>
      </c>
      <c r="I55" s="1" t="s">
        <v>8</v>
      </c>
    </row>
    <row r="56" spans="1:9" x14ac:dyDescent="0.35">
      <c r="A56" s="1">
        <v>55</v>
      </c>
      <c r="B56" s="24">
        <v>3</v>
      </c>
      <c r="C56" s="24">
        <v>1</v>
      </c>
      <c r="D56" s="28">
        <v>2</v>
      </c>
      <c r="E56" s="28">
        <v>2</v>
      </c>
      <c r="F56" s="28">
        <v>2</v>
      </c>
      <c r="G56" s="1">
        <v>2</v>
      </c>
      <c r="H56" s="28">
        <v>1</v>
      </c>
      <c r="I56" s="1" t="s">
        <v>8</v>
      </c>
    </row>
    <row r="57" spans="1:9" x14ac:dyDescent="0.35">
      <c r="A57" s="1">
        <v>56</v>
      </c>
      <c r="B57" s="24">
        <v>2</v>
      </c>
      <c r="C57" s="24">
        <v>2</v>
      </c>
      <c r="D57" s="28">
        <v>2</v>
      </c>
      <c r="E57" s="28">
        <v>7</v>
      </c>
      <c r="F57" s="28">
        <v>7</v>
      </c>
      <c r="G57" s="1">
        <v>5</v>
      </c>
      <c r="H57" s="28">
        <v>4</v>
      </c>
      <c r="I57" s="1" t="s">
        <v>8</v>
      </c>
    </row>
    <row r="58" spans="1:9" x14ac:dyDescent="0.35">
      <c r="A58" s="1">
        <v>57</v>
      </c>
      <c r="B58" s="24">
        <v>2</v>
      </c>
      <c r="C58" s="24">
        <v>2</v>
      </c>
      <c r="D58" s="28">
        <v>7</v>
      </c>
      <c r="E58" s="28">
        <v>7</v>
      </c>
      <c r="F58" s="28">
        <v>7</v>
      </c>
      <c r="G58" s="1">
        <v>7</v>
      </c>
      <c r="H58" s="28">
        <v>7</v>
      </c>
      <c r="I58" s="1" t="s">
        <v>9</v>
      </c>
    </row>
    <row r="59" spans="1:9" x14ac:dyDescent="0.35">
      <c r="A59" s="1">
        <v>58</v>
      </c>
      <c r="B59" s="24">
        <v>2</v>
      </c>
      <c r="C59" s="24">
        <v>4</v>
      </c>
      <c r="D59" s="28">
        <v>2</v>
      </c>
      <c r="E59" s="28">
        <v>5</v>
      </c>
      <c r="F59" s="28">
        <v>5</v>
      </c>
      <c r="G59" s="1">
        <v>6</v>
      </c>
      <c r="H59" s="28">
        <v>4</v>
      </c>
      <c r="I59" s="1" t="s">
        <v>8</v>
      </c>
    </row>
    <row r="60" spans="1:9" x14ac:dyDescent="0.35">
      <c r="A60" s="1">
        <v>59</v>
      </c>
      <c r="B60" s="24">
        <v>2</v>
      </c>
      <c r="C60" s="24">
        <v>3</v>
      </c>
      <c r="D60" s="28">
        <v>2</v>
      </c>
      <c r="E60" s="28">
        <v>5</v>
      </c>
      <c r="F60" s="28">
        <v>5</v>
      </c>
      <c r="G60" s="1">
        <v>6</v>
      </c>
      <c r="H60" s="28">
        <v>4</v>
      </c>
      <c r="I60" s="1" t="s">
        <v>8</v>
      </c>
    </row>
    <row r="61" spans="1:9" x14ac:dyDescent="0.35">
      <c r="A61" s="1">
        <v>60</v>
      </c>
      <c r="B61" s="24">
        <v>3</v>
      </c>
      <c r="C61" s="24">
        <v>2</v>
      </c>
      <c r="D61" s="28">
        <v>7</v>
      </c>
      <c r="E61" s="28">
        <v>6</v>
      </c>
      <c r="F61" s="28">
        <v>7</v>
      </c>
      <c r="G61" s="1">
        <v>7</v>
      </c>
      <c r="H61" s="28">
        <v>7</v>
      </c>
      <c r="I61" s="1" t="s">
        <v>9</v>
      </c>
    </row>
    <row r="62" spans="1:9" x14ac:dyDescent="0.35">
      <c r="A62" s="1">
        <v>61</v>
      </c>
      <c r="B62" s="24">
        <v>1</v>
      </c>
      <c r="C62" s="24">
        <v>2</v>
      </c>
      <c r="D62" s="28">
        <v>6</v>
      </c>
      <c r="E62" s="28">
        <v>1</v>
      </c>
      <c r="F62" s="28">
        <v>2</v>
      </c>
      <c r="G62" s="1">
        <v>3</v>
      </c>
      <c r="H62" s="28">
        <v>2</v>
      </c>
      <c r="I62" s="1" t="s">
        <v>9</v>
      </c>
    </row>
    <row r="63" spans="1:9" x14ac:dyDescent="0.35">
      <c r="A63" s="1">
        <v>62</v>
      </c>
      <c r="B63" s="24">
        <v>1</v>
      </c>
      <c r="C63" s="24">
        <v>2</v>
      </c>
      <c r="D63" s="28">
        <v>7</v>
      </c>
      <c r="E63" s="28">
        <v>6</v>
      </c>
      <c r="F63" s="28">
        <v>7</v>
      </c>
      <c r="G63" s="1">
        <v>7</v>
      </c>
      <c r="H63" s="28">
        <v>6</v>
      </c>
      <c r="I63" s="1" t="s">
        <v>9</v>
      </c>
    </row>
    <row r="64" spans="1:9" x14ac:dyDescent="0.35">
      <c r="A64" s="1">
        <v>63</v>
      </c>
      <c r="B64" s="24">
        <v>1</v>
      </c>
      <c r="C64" s="24">
        <v>3</v>
      </c>
      <c r="D64" s="28">
        <v>4</v>
      </c>
      <c r="E64" s="28">
        <v>6</v>
      </c>
      <c r="F64" s="28">
        <v>4</v>
      </c>
      <c r="G64" s="1">
        <v>4</v>
      </c>
      <c r="H64" s="28">
        <v>5</v>
      </c>
      <c r="I64" s="1" t="s">
        <v>8</v>
      </c>
    </row>
    <row r="65" spans="1:9" x14ac:dyDescent="0.35">
      <c r="A65" s="1">
        <v>64</v>
      </c>
      <c r="B65" s="24">
        <v>1</v>
      </c>
      <c r="C65" s="24">
        <v>2</v>
      </c>
      <c r="D65" s="28">
        <v>6</v>
      </c>
      <c r="E65" s="28">
        <v>7</v>
      </c>
      <c r="F65" s="28">
        <v>7</v>
      </c>
      <c r="G65" s="1">
        <v>7</v>
      </c>
      <c r="H65" s="28">
        <v>7</v>
      </c>
      <c r="I65" s="1" t="s">
        <v>9</v>
      </c>
    </row>
    <row r="66" spans="1:9" x14ac:dyDescent="0.35">
      <c r="A66" s="1">
        <v>65</v>
      </c>
      <c r="B66" s="24">
        <v>2</v>
      </c>
      <c r="C66" s="24">
        <v>3</v>
      </c>
      <c r="D66" s="28">
        <v>1</v>
      </c>
      <c r="E66" s="28">
        <v>4</v>
      </c>
      <c r="F66" s="28">
        <v>2</v>
      </c>
      <c r="G66" s="1">
        <v>1</v>
      </c>
      <c r="H66" s="28">
        <v>1</v>
      </c>
      <c r="I66" s="1" t="s">
        <v>8</v>
      </c>
    </row>
    <row r="67" spans="1:9" x14ac:dyDescent="0.35">
      <c r="A67" s="1">
        <v>66</v>
      </c>
      <c r="B67" s="24">
        <v>1</v>
      </c>
      <c r="C67" s="24">
        <v>1</v>
      </c>
      <c r="D67" s="28">
        <v>3</v>
      </c>
      <c r="E67" s="28">
        <v>7</v>
      </c>
      <c r="F67" s="28">
        <v>7</v>
      </c>
      <c r="G67" s="1">
        <v>4</v>
      </c>
      <c r="H67" s="28">
        <v>6</v>
      </c>
      <c r="I67" s="1" t="s">
        <v>9</v>
      </c>
    </row>
    <row r="68" spans="1:9" x14ac:dyDescent="0.35">
      <c r="A68" s="1">
        <v>67</v>
      </c>
      <c r="B68" s="24">
        <v>3</v>
      </c>
      <c r="C68" s="24">
        <v>4</v>
      </c>
      <c r="D68" s="28">
        <v>4</v>
      </c>
      <c r="E68" s="28">
        <v>6</v>
      </c>
      <c r="F68" s="28">
        <v>5</v>
      </c>
      <c r="G68" s="1">
        <v>6</v>
      </c>
      <c r="H68" s="28">
        <v>6</v>
      </c>
      <c r="I68" s="1" t="s">
        <v>9</v>
      </c>
    </row>
    <row r="69" spans="1:9" x14ac:dyDescent="0.35">
      <c r="A69" s="1">
        <v>68</v>
      </c>
      <c r="B69" s="24">
        <v>4</v>
      </c>
      <c r="C69" s="24">
        <v>4</v>
      </c>
      <c r="D69" s="28">
        <v>4</v>
      </c>
      <c r="E69" s="28">
        <v>6</v>
      </c>
      <c r="F69" s="28">
        <v>5</v>
      </c>
      <c r="G69" s="1">
        <v>6</v>
      </c>
      <c r="H69" s="28">
        <v>6</v>
      </c>
      <c r="I69" s="1" t="s">
        <v>9</v>
      </c>
    </row>
    <row r="70" spans="1:9" x14ac:dyDescent="0.35">
      <c r="A70" s="1">
        <v>69</v>
      </c>
      <c r="B70" s="24">
        <v>1</v>
      </c>
      <c r="C70" s="24">
        <v>2</v>
      </c>
      <c r="D70" s="28">
        <v>5</v>
      </c>
      <c r="E70" s="28">
        <v>6</v>
      </c>
      <c r="F70" s="28">
        <v>6</v>
      </c>
      <c r="G70" s="1">
        <v>5</v>
      </c>
      <c r="H70" s="28">
        <v>6</v>
      </c>
      <c r="I70" s="1" t="s">
        <v>9</v>
      </c>
    </row>
    <row r="71" spans="1:9" x14ac:dyDescent="0.35">
      <c r="A71" s="1">
        <v>70</v>
      </c>
      <c r="B71" s="24">
        <v>1</v>
      </c>
      <c r="C71" s="24">
        <v>2</v>
      </c>
      <c r="D71" s="28">
        <v>6</v>
      </c>
      <c r="E71" s="28">
        <v>7</v>
      </c>
      <c r="F71" s="28">
        <v>6</v>
      </c>
      <c r="G71" s="1">
        <v>5</v>
      </c>
      <c r="H71" s="28">
        <v>6</v>
      </c>
      <c r="I71" s="1" t="s">
        <v>9</v>
      </c>
    </row>
    <row r="72" spans="1:9" x14ac:dyDescent="0.35">
      <c r="A72" s="1">
        <v>71</v>
      </c>
      <c r="B72" s="24">
        <v>1</v>
      </c>
      <c r="C72" s="24">
        <v>4</v>
      </c>
      <c r="D72" s="28">
        <v>5</v>
      </c>
      <c r="E72" s="28">
        <v>7</v>
      </c>
      <c r="F72" s="28">
        <v>7</v>
      </c>
      <c r="G72" s="1">
        <v>7</v>
      </c>
      <c r="H72" s="28">
        <v>6</v>
      </c>
      <c r="I72" s="1" t="s">
        <v>9</v>
      </c>
    </row>
    <row r="73" spans="1:9" x14ac:dyDescent="0.35">
      <c r="A73" s="1">
        <v>72</v>
      </c>
      <c r="B73" s="24">
        <v>1</v>
      </c>
      <c r="C73" s="24">
        <v>2</v>
      </c>
      <c r="D73" s="28">
        <v>5</v>
      </c>
      <c r="E73" s="28">
        <v>2</v>
      </c>
      <c r="F73" s="28">
        <v>4</v>
      </c>
      <c r="G73" s="1">
        <v>3</v>
      </c>
      <c r="H73" s="28">
        <v>3</v>
      </c>
      <c r="I73" s="1" t="s">
        <v>8</v>
      </c>
    </row>
    <row r="74" spans="1:9" x14ac:dyDescent="0.35">
      <c r="A74" s="1">
        <v>73</v>
      </c>
      <c r="B74" s="24">
        <v>2</v>
      </c>
      <c r="C74" s="24">
        <v>3</v>
      </c>
      <c r="D74" s="28">
        <v>4</v>
      </c>
      <c r="E74" s="28">
        <v>6</v>
      </c>
      <c r="F74" s="28">
        <v>6</v>
      </c>
      <c r="G74" s="1">
        <v>6</v>
      </c>
      <c r="H74" s="28">
        <v>6</v>
      </c>
      <c r="I74" s="1" t="s">
        <v>8</v>
      </c>
    </row>
    <row r="75" spans="1:9" x14ac:dyDescent="0.35">
      <c r="A75" s="1">
        <v>74</v>
      </c>
      <c r="B75" s="24">
        <v>2</v>
      </c>
      <c r="C75" s="24">
        <v>4</v>
      </c>
      <c r="D75" s="28">
        <v>5</v>
      </c>
      <c r="E75" s="28">
        <v>7</v>
      </c>
      <c r="F75" s="28">
        <v>5</v>
      </c>
      <c r="G75" s="1">
        <v>5</v>
      </c>
      <c r="H75" s="28">
        <v>5</v>
      </c>
      <c r="I75" s="1" t="s">
        <v>8</v>
      </c>
    </row>
    <row r="76" spans="1:9" x14ac:dyDescent="0.35">
      <c r="A76" s="1">
        <v>75</v>
      </c>
      <c r="B76" s="24">
        <v>2</v>
      </c>
      <c r="C76" s="24">
        <v>4</v>
      </c>
      <c r="D76" s="28">
        <v>2</v>
      </c>
      <c r="E76" s="28">
        <v>6</v>
      </c>
      <c r="F76" s="28">
        <v>6</v>
      </c>
      <c r="G76" s="1">
        <v>5</v>
      </c>
      <c r="H76" s="28">
        <v>5</v>
      </c>
      <c r="I76" s="1" t="s">
        <v>8</v>
      </c>
    </row>
    <row r="77" spans="1:9" x14ac:dyDescent="0.35">
      <c r="A77" s="1">
        <v>76</v>
      </c>
      <c r="B77" s="24">
        <v>4</v>
      </c>
      <c r="C77" s="24">
        <v>4</v>
      </c>
      <c r="D77" s="28">
        <v>4</v>
      </c>
      <c r="E77" s="28">
        <v>6</v>
      </c>
      <c r="F77" s="28">
        <v>7</v>
      </c>
      <c r="G77" s="1">
        <v>5</v>
      </c>
      <c r="H77" s="28">
        <v>5</v>
      </c>
      <c r="I77" s="1" t="s">
        <v>8</v>
      </c>
    </row>
    <row r="78" spans="1:9" x14ac:dyDescent="0.35">
      <c r="A78" s="1">
        <v>77</v>
      </c>
      <c r="B78" s="24">
        <v>2</v>
      </c>
      <c r="C78" s="24">
        <v>4</v>
      </c>
      <c r="D78" s="28">
        <v>6</v>
      </c>
      <c r="E78" s="28">
        <v>6</v>
      </c>
      <c r="F78" s="28">
        <v>7</v>
      </c>
      <c r="G78" s="1">
        <v>7</v>
      </c>
      <c r="H78" s="28">
        <v>7</v>
      </c>
      <c r="I78" s="1" t="s">
        <v>9</v>
      </c>
    </row>
    <row r="79" spans="1:9" x14ac:dyDescent="0.35">
      <c r="A79" s="1">
        <v>78</v>
      </c>
      <c r="B79" s="24">
        <v>2</v>
      </c>
      <c r="C79" s="24">
        <v>3</v>
      </c>
      <c r="D79" s="28">
        <v>5</v>
      </c>
      <c r="E79" s="28">
        <v>6</v>
      </c>
      <c r="F79" s="28">
        <v>6</v>
      </c>
      <c r="G79" s="1">
        <v>5</v>
      </c>
      <c r="H79" s="28">
        <v>5</v>
      </c>
      <c r="I79" s="1" t="s">
        <v>8</v>
      </c>
    </row>
    <row r="80" spans="1:9" x14ac:dyDescent="0.35">
      <c r="A80" s="1">
        <v>79</v>
      </c>
      <c r="B80" s="24">
        <v>4</v>
      </c>
      <c r="C80" s="24">
        <v>1</v>
      </c>
      <c r="D80" s="28">
        <v>5</v>
      </c>
      <c r="E80" s="28">
        <v>4</v>
      </c>
      <c r="F80" s="28">
        <v>4</v>
      </c>
      <c r="G80" s="1">
        <v>4</v>
      </c>
      <c r="H80" s="28">
        <v>4</v>
      </c>
      <c r="I80" s="1" t="s">
        <v>9</v>
      </c>
    </row>
    <row r="81" spans="1:9" x14ac:dyDescent="0.35">
      <c r="A81" s="1">
        <v>80</v>
      </c>
      <c r="B81" s="24">
        <v>2</v>
      </c>
      <c r="C81" s="24">
        <v>4</v>
      </c>
      <c r="D81" s="28">
        <v>4</v>
      </c>
      <c r="E81" s="28">
        <v>6</v>
      </c>
      <c r="F81" s="28">
        <v>6</v>
      </c>
      <c r="G81" s="1">
        <v>3</v>
      </c>
      <c r="H81" s="28">
        <v>4</v>
      </c>
      <c r="I81" s="1" t="s">
        <v>8</v>
      </c>
    </row>
    <row r="82" spans="1:9" x14ac:dyDescent="0.35">
      <c r="A82" s="1">
        <v>81</v>
      </c>
      <c r="B82" s="24">
        <v>2</v>
      </c>
      <c r="C82" s="24">
        <v>2</v>
      </c>
      <c r="D82" s="28">
        <v>5</v>
      </c>
      <c r="E82" s="28">
        <v>5</v>
      </c>
      <c r="F82" s="28">
        <v>5</v>
      </c>
      <c r="G82" s="1">
        <v>5</v>
      </c>
      <c r="H82" s="28">
        <v>5</v>
      </c>
      <c r="I82" s="1" t="s">
        <v>9</v>
      </c>
    </row>
    <row r="83" spans="1:9" x14ac:dyDescent="0.35">
      <c r="A83" s="1">
        <v>82</v>
      </c>
      <c r="B83" s="24">
        <v>1</v>
      </c>
      <c r="C83" s="24">
        <v>3</v>
      </c>
      <c r="D83" s="28">
        <v>2</v>
      </c>
      <c r="E83" s="28">
        <v>7</v>
      </c>
      <c r="F83" s="28">
        <v>6</v>
      </c>
      <c r="G83" s="1">
        <v>4</v>
      </c>
      <c r="H83" s="28">
        <v>6</v>
      </c>
      <c r="I83" s="1" t="s">
        <v>8</v>
      </c>
    </row>
    <row r="84" spans="1:9" x14ac:dyDescent="0.35">
      <c r="A84" s="1">
        <v>83</v>
      </c>
      <c r="B84" s="24">
        <v>1</v>
      </c>
      <c r="C84" s="24">
        <v>4</v>
      </c>
      <c r="D84" s="28">
        <v>4</v>
      </c>
      <c r="E84" s="28">
        <v>7</v>
      </c>
      <c r="F84" s="28">
        <v>6</v>
      </c>
      <c r="G84" s="1">
        <v>6</v>
      </c>
      <c r="H84" s="28">
        <v>6</v>
      </c>
      <c r="I84" s="1" t="s">
        <v>8</v>
      </c>
    </row>
    <row r="85" spans="1:9" x14ac:dyDescent="0.35">
      <c r="A85" s="1">
        <v>84</v>
      </c>
      <c r="B85" s="24">
        <v>2</v>
      </c>
      <c r="C85" s="24">
        <v>2</v>
      </c>
      <c r="D85" s="28">
        <v>7</v>
      </c>
      <c r="E85" s="28">
        <v>6</v>
      </c>
      <c r="F85" s="28">
        <v>7</v>
      </c>
      <c r="G85" s="1">
        <v>7</v>
      </c>
      <c r="H85" s="28">
        <v>7</v>
      </c>
      <c r="I85" s="1" t="s">
        <v>9</v>
      </c>
    </row>
    <row r="86" spans="1:9" x14ac:dyDescent="0.35">
      <c r="A86" s="1">
        <v>85</v>
      </c>
      <c r="B86" s="24">
        <v>2</v>
      </c>
      <c r="C86" s="24">
        <v>2</v>
      </c>
      <c r="D86" s="28">
        <v>7</v>
      </c>
      <c r="E86" s="28">
        <v>5</v>
      </c>
      <c r="F86" s="28">
        <v>6</v>
      </c>
      <c r="G86" s="1">
        <v>7</v>
      </c>
      <c r="H86" s="28">
        <v>7</v>
      </c>
      <c r="I86" s="1" t="s">
        <v>9</v>
      </c>
    </row>
    <row r="87" spans="1:9" x14ac:dyDescent="0.35">
      <c r="A87" s="1">
        <v>86</v>
      </c>
      <c r="B87" s="24">
        <v>3</v>
      </c>
      <c r="C87" s="24">
        <v>4</v>
      </c>
      <c r="D87" s="28">
        <v>5</v>
      </c>
      <c r="E87" s="28">
        <v>7</v>
      </c>
      <c r="F87" s="28">
        <v>7</v>
      </c>
      <c r="G87" s="1">
        <v>7</v>
      </c>
      <c r="H87" s="28">
        <v>6</v>
      </c>
      <c r="I87" s="1" t="s">
        <v>8</v>
      </c>
    </row>
    <row r="88" spans="1:9" x14ac:dyDescent="0.35">
      <c r="A88" s="1">
        <v>87</v>
      </c>
      <c r="B88" s="24">
        <v>3</v>
      </c>
      <c r="C88" s="24">
        <v>4</v>
      </c>
      <c r="D88" s="28">
        <v>4</v>
      </c>
      <c r="E88" s="28">
        <v>4</v>
      </c>
      <c r="F88" s="28">
        <v>6</v>
      </c>
      <c r="G88" s="1">
        <v>4</v>
      </c>
      <c r="H88" s="28">
        <v>5</v>
      </c>
      <c r="I88" s="1" t="s">
        <v>8</v>
      </c>
    </row>
    <row r="89" spans="1:9" x14ac:dyDescent="0.35">
      <c r="A89" s="1">
        <v>88</v>
      </c>
      <c r="B89" s="24">
        <v>2</v>
      </c>
      <c r="C89" s="24">
        <v>1</v>
      </c>
      <c r="D89" s="28">
        <v>4</v>
      </c>
      <c r="E89" s="28">
        <v>4</v>
      </c>
      <c r="F89" s="28">
        <v>7</v>
      </c>
      <c r="G89" s="1">
        <v>3</v>
      </c>
      <c r="H89" s="28">
        <v>6</v>
      </c>
      <c r="I89" s="1" t="s">
        <v>9</v>
      </c>
    </row>
    <row r="90" spans="1:9" x14ac:dyDescent="0.35">
      <c r="A90" s="1">
        <v>89</v>
      </c>
      <c r="B90" s="24">
        <v>4</v>
      </c>
      <c r="C90" s="24">
        <v>3</v>
      </c>
      <c r="D90" s="28">
        <v>5</v>
      </c>
      <c r="E90" s="28">
        <v>7</v>
      </c>
      <c r="F90" s="28">
        <v>5</v>
      </c>
      <c r="G90" s="1">
        <v>5</v>
      </c>
      <c r="H90" s="28">
        <v>5</v>
      </c>
      <c r="I90" s="1" t="s">
        <v>9</v>
      </c>
    </row>
    <row r="91" spans="1:9" x14ac:dyDescent="0.35">
      <c r="A91" s="1">
        <v>90</v>
      </c>
      <c r="B91" s="24">
        <v>2</v>
      </c>
      <c r="C91" s="24">
        <v>4</v>
      </c>
      <c r="D91" s="28">
        <v>1</v>
      </c>
      <c r="E91" s="28">
        <v>6</v>
      </c>
      <c r="F91" s="28">
        <v>7</v>
      </c>
      <c r="G91" s="1">
        <v>6</v>
      </c>
      <c r="H91" s="28">
        <v>6</v>
      </c>
      <c r="I91" s="1" t="s">
        <v>8</v>
      </c>
    </row>
    <row r="92" spans="1:9" x14ac:dyDescent="0.35">
      <c r="A92" s="1">
        <v>91</v>
      </c>
      <c r="B92" s="24">
        <v>1</v>
      </c>
      <c r="C92" s="24">
        <v>2</v>
      </c>
      <c r="D92" s="28">
        <v>7</v>
      </c>
      <c r="E92" s="28">
        <v>6</v>
      </c>
      <c r="F92" s="28">
        <v>6</v>
      </c>
      <c r="G92" s="1">
        <v>7</v>
      </c>
      <c r="H92" s="28">
        <v>7</v>
      </c>
      <c r="I92" s="1" t="s">
        <v>9</v>
      </c>
    </row>
    <row r="93" spans="1:9" x14ac:dyDescent="0.35">
      <c r="A93" s="1">
        <v>92</v>
      </c>
      <c r="B93" s="24">
        <v>2</v>
      </c>
      <c r="C93" s="24">
        <v>2</v>
      </c>
      <c r="D93" s="28">
        <v>6</v>
      </c>
      <c r="E93" s="28">
        <v>6</v>
      </c>
      <c r="F93" s="28">
        <v>7</v>
      </c>
      <c r="G93" s="1">
        <v>5</v>
      </c>
      <c r="H93" s="28">
        <v>6</v>
      </c>
      <c r="I93" s="1" t="s">
        <v>9</v>
      </c>
    </row>
    <row r="94" spans="1:9" x14ac:dyDescent="0.35">
      <c r="A94" s="1">
        <v>93</v>
      </c>
      <c r="B94" s="24">
        <v>2</v>
      </c>
      <c r="C94" s="24">
        <v>3</v>
      </c>
      <c r="D94" s="28">
        <v>5</v>
      </c>
      <c r="E94" s="28">
        <v>6</v>
      </c>
      <c r="F94" s="28">
        <v>5</v>
      </c>
      <c r="G94" s="1">
        <v>7</v>
      </c>
      <c r="H94" s="28">
        <v>6</v>
      </c>
      <c r="I94" s="1" t="s">
        <v>9</v>
      </c>
    </row>
    <row r="95" spans="1:9" x14ac:dyDescent="0.35">
      <c r="A95" s="1">
        <v>94</v>
      </c>
      <c r="B95" s="24">
        <v>2</v>
      </c>
      <c r="C95" s="24">
        <v>4</v>
      </c>
      <c r="D95" s="28">
        <v>5</v>
      </c>
      <c r="E95" s="28">
        <v>6</v>
      </c>
      <c r="F95" s="28">
        <v>5</v>
      </c>
      <c r="G95" s="1">
        <v>7</v>
      </c>
      <c r="H95" s="28">
        <v>6</v>
      </c>
      <c r="I95" s="1" t="s">
        <v>8</v>
      </c>
    </row>
    <row r="96" spans="1:9" x14ac:dyDescent="0.35">
      <c r="A96" s="1">
        <v>95</v>
      </c>
      <c r="B96" s="24">
        <v>2</v>
      </c>
      <c r="C96" s="24">
        <v>4</v>
      </c>
      <c r="D96" s="28">
        <v>7</v>
      </c>
      <c r="E96" s="28">
        <v>7</v>
      </c>
      <c r="F96" s="28">
        <v>7</v>
      </c>
      <c r="G96" s="1">
        <v>7</v>
      </c>
      <c r="H96" s="28">
        <v>7</v>
      </c>
      <c r="I96" s="1" t="s">
        <v>8</v>
      </c>
    </row>
    <row r="97" spans="1:9" x14ac:dyDescent="0.35">
      <c r="A97" s="1">
        <v>96</v>
      </c>
      <c r="B97" s="24">
        <v>2</v>
      </c>
      <c r="C97" s="24">
        <v>2</v>
      </c>
      <c r="D97" s="28">
        <v>6</v>
      </c>
      <c r="E97" s="28">
        <v>7</v>
      </c>
      <c r="F97" s="28">
        <v>6</v>
      </c>
      <c r="G97" s="1">
        <v>7</v>
      </c>
      <c r="H97" s="28">
        <v>7</v>
      </c>
      <c r="I97" s="1" t="s">
        <v>9</v>
      </c>
    </row>
    <row r="98" spans="1:9" x14ac:dyDescent="0.35">
      <c r="A98" s="1">
        <v>97</v>
      </c>
      <c r="B98" s="24">
        <v>2</v>
      </c>
      <c r="C98" s="24">
        <v>4</v>
      </c>
      <c r="D98" s="28">
        <v>7</v>
      </c>
      <c r="E98" s="28">
        <v>7</v>
      </c>
      <c r="F98" s="28">
        <v>7</v>
      </c>
      <c r="G98" s="1">
        <v>6</v>
      </c>
      <c r="H98" s="28">
        <v>7</v>
      </c>
      <c r="I98" s="1" t="s">
        <v>8</v>
      </c>
    </row>
    <row r="99" spans="1:9" x14ac:dyDescent="0.35">
      <c r="A99" s="1">
        <v>98</v>
      </c>
      <c r="B99" s="24">
        <v>2</v>
      </c>
      <c r="C99" s="24">
        <v>4</v>
      </c>
      <c r="D99" s="28">
        <v>4</v>
      </c>
      <c r="E99" s="28">
        <v>5</v>
      </c>
      <c r="F99" s="28">
        <v>5</v>
      </c>
      <c r="G99" s="1">
        <v>6</v>
      </c>
      <c r="H99" s="28">
        <v>6</v>
      </c>
      <c r="I99" s="1" t="s">
        <v>8</v>
      </c>
    </row>
    <row r="100" spans="1:9" x14ac:dyDescent="0.35">
      <c r="A100" s="1">
        <v>99</v>
      </c>
      <c r="B100" s="24">
        <v>2</v>
      </c>
      <c r="C100" s="24">
        <v>4</v>
      </c>
      <c r="D100" s="28">
        <v>7</v>
      </c>
      <c r="E100" s="28">
        <v>7</v>
      </c>
      <c r="F100" s="28">
        <v>6</v>
      </c>
      <c r="G100" s="1">
        <v>6</v>
      </c>
      <c r="H100" s="28">
        <v>7</v>
      </c>
      <c r="I100" s="1" t="s">
        <v>8</v>
      </c>
    </row>
    <row r="101" spans="1:9" x14ac:dyDescent="0.35">
      <c r="A101" s="1">
        <v>100</v>
      </c>
      <c r="B101" s="24">
        <v>2</v>
      </c>
      <c r="C101" s="24">
        <v>4</v>
      </c>
      <c r="D101" s="28">
        <v>5</v>
      </c>
      <c r="E101" s="28">
        <v>7</v>
      </c>
      <c r="F101" s="28">
        <v>5</v>
      </c>
      <c r="G101" s="1">
        <v>7</v>
      </c>
      <c r="H101" s="28">
        <v>4</v>
      </c>
      <c r="I101" s="1" t="s">
        <v>8</v>
      </c>
    </row>
    <row r="102" spans="1:9" x14ac:dyDescent="0.35">
      <c r="A102" s="1">
        <v>101</v>
      </c>
      <c r="B102" s="24">
        <v>2</v>
      </c>
      <c r="C102" s="24">
        <v>4</v>
      </c>
      <c r="D102" s="28">
        <v>7</v>
      </c>
      <c r="E102" s="28">
        <v>7</v>
      </c>
      <c r="F102" s="28">
        <v>7</v>
      </c>
      <c r="G102" s="1">
        <v>7</v>
      </c>
      <c r="H102" s="28">
        <v>7</v>
      </c>
      <c r="I102" s="1" t="s">
        <v>8</v>
      </c>
    </row>
    <row r="103" spans="1:9" x14ac:dyDescent="0.35">
      <c r="A103" s="1">
        <v>102</v>
      </c>
      <c r="B103" s="24">
        <v>2</v>
      </c>
      <c r="C103" s="24">
        <v>4</v>
      </c>
      <c r="D103" s="28">
        <v>7</v>
      </c>
      <c r="E103" s="28">
        <v>7</v>
      </c>
      <c r="F103" s="28">
        <v>7</v>
      </c>
      <c r="G103" s="1">
        <v>7</v>
      </c>
      <c r="H103" s="28">
        <v>7</v>
      </c>
      <c r="I103" s="1" t="s">
        <v>8</v>
      </c>
    </row>
    <row r="104" spans="1:9" x14ac:dyDescent="0.35">
      <c r="A104" s="1">
        <v>103</v>
      </c>
      <c r="B104" s="24">
        <v>1</v>
      </c>
      <c r="C104" s="24">
        <v>4</v>
      </c>
      <c r="D104" s="28">
        <v>7</v>
      </c>
      <c r="E104" s="28">
        <v>6</v>
      </c>
      <c r="F104" s="28">
        <v>5</v>
      </c>
      <c r="G104" s="1">
        <v>6</v>
      </c>
      <c r="H104" s="28">
        <v>6</v>
      </c>
      <c r="I104" s="1" t="s">
        <v>8</v>
      </c>
    </row>
    <row r="105" spans="1:9" x14ac:dyDescent="0.35">
      <c r="A105" s="1">
        <v>104</v>
      </c>
      <c r="B105" s="24">
        <v>1</v>
      </c>
      <c r="C105" s="24">
        <v>4</v>
      </c>
      <c r="D105" s="28">
        <v>5</v>
      </c>
      <c r="E105" s="28">
        <v>6</v>
      </c>
      <c r="F105" s="28">
        <v>6</v>
      </c>
      <c r="G105" s="1">
        <v>4</v>
      </c>
      <c r="H105" s="28">
        <v>5</v>
      </c>
      <c r="I105" s="1" t="s">
        <v>8</v>
      </c>
    </row>
    <row r="106" spans="1:9" x14ac:dyDescent="0.35">
      <c r="A106" s="1">
        <v>105</v>
      </c>
      <c r="B106" s="24">
        <v>1</v>
      </c>
      <c r="C106" s="24">
        <v>2</v>
      </c>
      <c r="D106" s="28">
        <v>1</v>
      </c>
      <c r="E106" s="28">
        <v>1</v>
      </c>
      <c r="F106" s="28">
        <v>3</v>
      </c>
      <c r="G106" s="1">
        <v>5</v>
      </c>
      <c r="H106" s="28">
        <v>3</v>
      </c>
      <c r="I106" s="1" t="s">
        <v>8</v>
      </c>
    </row>
    <row r="107" spans="1:9" x14ac:dyDescent="0.35">
      <c r="A107" s="1">
        <v>106</v>
      </c>
      <c r="B107" s="24">
        <v>2</v>
      </c>
      <c r="C107" s="24">
        <v>1</v>
      </c>
      <c r="D107" s="28">
        <v>7</v>
      </c>
      <c r="E107" s="28">
        <v>7</v>
      </c>
      <c r="F107" s="28">
        <v>7</v>
      </c>
      <c r="G107" s="1">
        <v>6</v>
      </c>
      <c r="H107" s="28">
        <v>7</v>
      </c>
      <c r="I107" s="1" t="s">
        <v>9</v>
      </c>
    </row>
    <row r="108" spans="1:9" x14ac:dyDescent="0.35">
      <c r="A108" s="1">
        <v>107</v>
      </c>
      <c r="B108" s="24">
        <v>1</v>
      </c>
      <c r="C108" s="24">
        <v>4</v>
      </c>
      <c r="D108" s="28">
        <v>5</v>
      </c>
      <c r="E108" s="28">
        <v>7</v>
      </c>
      <c r="F108" s="28">
        <v>7</v>
      </c>
      <c r="G108" s="1">
        <v>7</v>
      </c>
      <c r="H108" s="28">
        <v>7</v>
      </c>
      <c r="I108" s="1" t="s">
        <v>8</v>
      </c>
    </row>
    <row r="109" spans="1:9" x14ac:dyDescent="0.35">
      <c r="A109" s="1">
        <v>108</v>
      </c>
      <c r="B109" s="24">
        <v>1</v>
      </c>
      <c r="C109" s="24">
        <v>2</v>
      </c>
      <c r="D109" s="28">
        <v>4</v>
      </c>
      <c r="E109" s="28">
        <v>4</v>
      </c>
      <c r="F109" s="28">
        <v>5</v>
      </c>
      <c r="G109" s="1">
        <v>5</v>
      </c>
      <c r="H109" s="28">
        <v>5</v>
      </c>
      <c r="I109" s="1" t="s">
        <v>9</v>
      </c>
    </row>
    <row r="110" spans="1:9" x14ac:dyDescent="0.35">
      <c r="A110" s="1">
        <v>109</v>
      </c>
      <c r="B110" s="24">
        <v>1</v>
      </c>
      <c r="C110" s="24">
        <v>2</v>
      </c>
      <c r="D110" s="28">
        <v>4</v>
      </c>
      <c r="E110" s="28">
        <v>7</v>
      </c>
      <c r="F110" s="28">
        <v>6</v>
      </c>
      <c r="G110" s="1">
        <v>5</v>
      </c>
      <c r="H110" s="28">
        <v>5</v>
      </c>
      <c r="I110" s="1" t="s">
        <v>9</v>
      </c>
    </row>
    <row r="111" spans="1:9" x14ac:dyDescent="0.35">
      <c r="A111" s="1">
        <v>110</v>
      </c>
      <c r="B111" s="24">
        <v>2</v>
      </c>
      <c r="C111" s="24">
        <v>2</v>
      </c>
      <c r="D111" s="28">
        <v>4</v>
      </c>
      <c r="E111" s="28">
        <v>6</v>
      </c>
      <c r="F111" s="28">
        <v>6</v>
      </c>
      <c r="G111" s="1">
        <v>4</v>
      </c>
      <c r="H111" s="28">
        <v>6</v>
      </c>
      <c r="I111" s="1" t="s">
        <v>9</v>
      </c>
    </row>
    <row r="112" spans="1:9" x14ac:dyDescent="0.35">
      <c r="A112" s="1">
        <v>111</v>
      </c>
      <c r="B112" s="24">
        <v>2</v>
      </c>
      <c r="C112" s="24">
        <v>4</v>
      </c>
      <c r="D112" s="28">
        <v>5</v>
      </c>
      <c r="E112" s="28">
        <v>6</v>
      </c>
      <c r="F112" s="28">
        <v>6</v>
      </c>
      <c r="G112" s="1">
        <v>4</v>
      </c>
      <c r="H112" s="28">
        <v>6</v>
      </c>
      <c r="I112" s="1" t="s">
        <v>8</v>
      </c>
    </row>
    <row r="113" spans="1:9" x14ac:dyDescent="0.35">
      <c r="A113" s="1">
        <v>112</v>
      </c>
      <c r="B113" s="24">
        <v>3</v>
      </c>
      <c r="C113" s="24">
        <v>1</v>
      </c>
      <c r="D113" s="28">
        <v>6</v>
      </c>
      <c r="E113" s="28">
        <v>7</v>
      </c>
      <c r="F113" s="28">
        <v>7</v>
      </c>
      <c r="G113" s="1">
        <v>4</v>
      </c>
      <c r="H113" s="28">
        <v>3</v>
      </c>
      <c r="I113" s="1" t="s">
        <v>9</v>
      </c>
    </row>
    <row r="114" spans="1:9" x14ac:dyDescent="0.35">
      <c r="A114" s="1">
        <v>113</v>
      </c>
      <c r="B114" s="24">
        <v>2</v>
      </c>
      <c r="C114" s="24">
        <v>1</v>
      </c>
      <c r="D114" s="28">
        <v>6</v>
      </c>
      <c r="E114" s="28">
        <v>6</v>
      </c>
      <c r="F114" s="28">
        <v>6</v>
      </c>
      <c r="G114" s="1">
        <v>5</v>
      </c>
      <c r="H114" s="28">
        <v>6</v>
      </c>
      <c r="I114" s="1" t="s">
        <v>9</v>
      </c>
    </row>
    <row r="115" spans="1:9" x14ac:dyDescent="0.35">
      <c r="A115" s="1">
        <v>114</v>
      </c>
      <c r="B115" s="24">
        <v>2</v>
      </c>
      <c r="C115" s="24">
        <v>1</v>
      </c>
      <c r="D115" s="28">
        <v>7</v>
      </c>
      <c r="E115" s="28">
        <v>7</v>
      </c>
      <c r="F115" s="28">
        <v>7</v>
      </c>
      <c r="G115" s="1">
        <v>5</v>
      </c>
      <c r="H115" s="28">
        <v>7</v>
      </c>
      <c r="I115" s="1" t="s">
        <v>9</v>
      </c>
    </row>
    <row r="116" spans="1:9" x14ac:dyDescent="0.35">
      <c r="A116" s="1">
        <v>115</v>
      </c>
      <c r="B116" s="24">
        <v>3</v>
      </c>
      <c r="C116" s="24">
        <v>3</v>
      </c>
      <c r="D116" s="28">
        <v>6</v>
      </c>
      <c r="E116" s="28">
        <v>5</v>
      </c>
      <c r="F116" s="28">
        <v>7</v>
      </c>
      <c r="G116" s="1">
        <v>6</v>
      </c>
      <c r="H116" s="28">
        <v>6</v>
      </c>
      <c r="I116" s="1" t="s">
        <v>9</v>
      </c>
    </row>
    <row r="117" spans="1:9" x14ac:dyDescent="0.35">
      <c r="A117" s="1">
        <v>116</v>
      </c>
      <c r="B117" s="24">
        <v>1</v>
      </c>
      <c r="C117" s="24">
        <v>2</v>
      </c>
      <c r="D117" s="28">
        <v>7</v>
      </c>
      <c r="E117" s="28">
        <v>7</v>
      </c>
      <c r="F117" s="28">
        <v>7</v>
      </c>
      <c r="G117" s="1">
        <v>6</v>
      </c>
      <c r="H117" s="28">
        <v>7</v>
      </c>
      <c r="I117" s="1" t="s">
        <v>9</v>
      </c>
    </row>
    <row r="118" spans="1:9" x14ac:dyDescent="0.35">
      <c r="A118" s="1">
        <v>117</v>
      </c>
      <c r="B118" s="24">
        <v>2</v>
      </c>
      <c r="C118" s="24">
        <v>3</v>
      </c>
      <c r="D118" s="28">
        <v>7</v>
      </c>
      <c r="E118" s="28">
        <v>7</v>
      </c>
      <c r="F118" s="28">
        <v>7</v>
      </c>
      <c r="G118" s="1">
        <v>7</v>
      </c>
      <c r="H118" s="28">
        <v>7</v>
      </c>
      <c r="I118" s="1" t="s">
        <v>9</v>
      </c>
    </row>
    <row r="119" spans="1:9" x14ac:dyDescent="0.35">
      <c r="A119" s="1">
        <v>118</v>
      </c>
      <c r="B119" s="24">
        <v>4</v>
      </c>
      <c r="C119" s="24">
        <v>3</v>
      </c>
      <c r="D119" s="28">
        <v>1</v>
      </c>
      <c r="E119" s="28">
        <v>1</v>
      </c>
      <c r="F119" s="28">
        <v>1</v>
      </c>
      <c r="G119" s="1">
        <v>4</v>
      </c>
      <c r="H119" s="28">
        <v>1</v>
      </c>
      <c r="I119" s="1" t="s">
        <v>8</v>
      </c>
    </row>
    <row r="120" spans="1:9" x14ac:dyDescent="0.35">
      <c r="A120" s="1">
        <v>119</v>
      </c>
      <c r="B120" s="24">
        <v>1</v>
      </c>
      <c r="C120" s="24">
        <v>2</v>
      </c>
      <c r="D120" s="28">
        <v>7</v>
      </c>
      <c r="E120" s="28">
        <v>7</v>
      </c>
      <c r="F120" s="28">
        <v>7</v>
      </c>
      <c r="G120" s="1">
        <v>7</v>
      </c>
      <c r="H120" s="28">
        <v>7</v>
      </c>
      <c r="I120" s="1" t="s">
        <v>9</v>
      </c>
    </row>
    <row r="121" spans="1:9" x14ac:dyDescent="0.35">
      <c r="A121" s="1">
        <v>120</v>
      </c>
      <c r="B121" s="24">
        <v>1</v>
      </c>
      <c r="C121" s="24">
        <v>1</v>
      </c>
      <c r="D121" s="28">
        <v>4</v>
      </c>
      <c r="E121" s="28">
        <v>5</v>
      </c>
      <c r="F121" s="28">
        <v>7</v>
      </c>
      <c r="G121" s="1">
        <v>4</v>
      </c>
      <c r="H121" s="28">
        <v>4</v>
      </c>
      <c r="I121" s="1" t="s">
        <v>9</v>
      </c>
    </row>
    <row r="122" spans="1:9" x14ac:dyDescent="0.35">
      <c r="A122" s="1">
        <v>121</v>
      </c>
      <c r="B122" s="24">
        <v>4</v>
      </c>
      <c r="C122" s="24">
        <v>3</v>
      </c>
      <c r="D122" s="28">
        <v>3</v>
      </c>
      <c r="E122" s="28">
        <v>2</v>
      </c>
      <c r="F122" s="28">
        <v>5</v>
      </c>
      <c r="G122" s="1">
        <v>3</v>
      </c>
      <c r="H122" s="28">
        <v>4</v>
      </c>
      <c r="I122" s="1" t="s">
        <v>8</v>
      </c>
    </row>
    <row r="123" spans="1:9" x14ac:dyDescent="0.35">
      <c r="A123" s="1"/>
      <c r="B123" s="1"/>
      <c r="C123" s="1"/>
      <c r="D123" s="1"/>
      <c r="E123" s="1"/>
      <c r="F123" s="1"/>
      <c r="G123" s="11"/>
      <c r="H123" s="3"/>
    </row>
    <row r="124" spans="1:9" x14ac:dyDescent="0.35">
      <c r="A124" s="1"/>
      <c r="B124" s="1"/>
      <c r="C124" s="1"/>
      <c r="D124" s="1"/>
      <c r="E124" s="1"/>
      <c r="F124" s="1"/>
      <c r="G124" s="11"/>
      <c r="H124" s="3"/>
    </row>
    <row r="125" spans="1:9" x14ac:dyDescent="0.35">
      <c r="A125" s="1"/>
      <c r="B125" s="1"/>
      <c r="C125" s="1"/>
      <c r="D125" s="1"/>
      <c r="E125" s="1"/>
      <c r="F125" s="1"/>
      <c r="G125" s="11"/>
      <c r="H125" s="3"/>
    </row>
    <row r="126" spans="1:9" x14ac:dyDescent="0.35">
      <c r="A126" s="1"/>
      <c r="B126" s="1"/>
      <c r="C126" s="1"/>
      <c r="D126" s="1"/>
      <c r="E126" s="1"/>
      <c r="F126" s="1"/>
      <c r="G126" s="11"/>
      <c r="H126" s="3"/>
    </row>
    <row r="127" spans="1:9" x14ac:dyDescent="0.35">
      <c r="A127" s="1"/>
      <c r="B127" s="1"/>
      <c r="C127" s="1"/>
      <c r="D127" s="1"/>
      <c r="E127" s="1"/>
      <c r="F127" s="1"/>
      <c r="G127" s="11"/>
      <c r="H127" s="3"/>
    </row>
    <row r="128" spans="1:9" x14ac:dyDescent="0.35">
      <c r="A128" s="1"/>
      <c r="B128" s="1"/>
      <c r="C128" s="1"/>
      <c r="D128" s="1"/>
      <c r="E128" s="1"/>
      <c r="F128" s="1"/>
      <c r="G128" s="11"/>
      <c r="H128" s="3"/>
    </row>
    <row r="129" spans="1:8" x14ac:dyDescent="0.35">
      <c r="A129" s="1"/>
      <c r="B129" s="1"/>
      <c r="C129" s="1"/>
      <c r="D129" s="1"/>
      <c r="E129" s="1"/>
      <c r="F129" s="1"/>
      <c r="G129" s="11"/>
      <c r="H129" s="3"/>
    </row>
    <row r="130" spans="1:8" x14ac:dyDescent="0.35">
      <c r="A130" s="1"/>
      <c r="B130" s="1"/>
      <c r="C130" s="1"/>
      <c r="D130" s="1"/>
      <c r="E130" s="1"/>
      <c r="F130" s="1"/>
      <c r="G130" s="11"/>
      <c r="H130" s="3"/>
    </row>
    <row r="131" spans="1:8" x14ac:dyDescent="0.35">
      <c r="A131" s="1"/>
      <c r="B131" s="1"/>
      <c r="C131" s="1"/>
      <c r="D131" s="1"/>
      <c r="E131" s="1"/>
      <c r="F131" s="1"/>
      <c r="G131" s="11"/>
      <c r="H131" s="3"/>
    </row>
    <row r="132" spans="1:8" x14ac:dyDescent="0.35">
      <c r="A132" s="1"/>
      <c r="B132" s="1"/>
      <c r="C132" s="1"/>
      <c r="D132" s="1"/>
      <c r="E132" s="1"/>
      <c r="F132" s="1"/>
      <c r="G132" s="11"/>
      <c r="H132" s="3"/>
    </row>
    <row r="133" spans="1:8" x14ac:dyDescent="0.35">
      <c r="A133" s="1"/>
      <c r="B133" s="1"/>
      <c r="C133" s="1"/>
      <c r="D133" s="1"/>
      <c r="E133" s="1"/>
      <c r="F133" s="1"/>
      <c r="G133" s="11"/>
      <c r="H133" s="3"/>
    </row>
    <row r="134" spans="1:8" x14ac:dyDescent="0.35">
      <c r="A134" s="1"/>
      <c r="B134" s="1"/>
      <c r="C134" s="1"/>
      <c r="D134" s="1"/>
      <c r="E134" s="1"/>
      <c r="F134" s="1"/>
      <c r="G134" s="11"/>
      <c r="H134" s="3"/>
    </row>
    <row r="135" spans="1:8" x14ac:dyDescent="0.35">
      <c r="A135" s="1"/>
      <c r="B135" s="1"/>
      <c r="C135" s="1"/>
      <c r="D135" s="1"/>
      <c r="E135" s="1"/>
      <c r="F135" s="1"/>
      <c r="G135" s="11"/>
      <c r="H135" s="3"/>
    </row>
    <row r="136" spans="1:8" x14ac:dyDescent="0.35">
      <c r="A136" s="1"/>
      <c r="B136" s="1"/>
      <c r="C136" s="1"/>
      <c r="D136" s="1"/>
      <c r="E136" s="1"/>
      <c r="F136" s="1"/>
      <c r="G136" s="11"/>
      <c r="H136" s="3"/>
    </row>
    <row r="137" spans="1:8" x14ac:dyDescent="0.35">
      <c r="A137" s="1"/>
      <c r="B137" s="1"/>
      <c r="C137" s="1"/>
      <c r="D137" s="1"/>
      <c r="E137" s="1"/>
      <c r="F137" s="1"/>
      <c r="G137" s="11"/>
      <c r="H137" s="3"/>
    </row>
    <row r="138" spans="1:8" x14ac:dyDescent="0.35">
      <c r="A138" s="1"/>
      <c r="B138" s="1"/>
      <c r="C138" s="1"/>
      <c r="D138" s="1"/>
      <c r="E138" s="1"/>
      <c r="F138" s="1"/>
      <c r="G138" s="11"/>
      <c r="H138" s="3"/>
    </row>
    <row r="139" spans="1:8" x14ac:dyDescent="0.35">
      <c r="A139" s="1"/>
      <c r="B139" s="1"/>
      <c r="C139" s="1"/>
      <c r="D139" s="1"/>
      <c r="E139" s="1"/>
      <c r="F139" s="1"/>
      <c r="G139" s="11"/>
      <c r="H139" s="3"/>
    </row>
    <row r="140" spans="1:8" x14ac:dyDescent="0.35">
      <c r="A140" s="1"/>
      <c r="B140" s="1"/>
      <c r="C140" s="1"/>
      <c r="D140" s="1"/>
      <c r="E140" s="1"/>
      <c r="F140" s="1"/>
      <c r="G140" s="11"/>
      <c r="H140" s="3"/>
    </row>
    <row r="141" spans="1:8" x14ac:dyDescent="0.35">
      <c r="A141" s="1"/>
      <c r="B141" s="1"/>
      <c r="C141" s="1"/>
      <c r="D141" s="1"/>
      <c r="E141" s="1"/>
      <c r="F141" s="1"/>
      <c r="G141" s="11"/>
      <c r="H141" s="3"/>
    </row>
    <row r="142" spans="1:8" x14ac:dyDescent="0.35">
      <c r="A142" s="1"/>
      <c r="B142" s="1"/>
      <c r="C142" s="1"/>
      <c r="D142" s="1"/>
      <c r="E142" s="1"/>
      <c r="F142" s="1"/>
      <c r="G142" s="11"/>
      <c r="H142" s="3"/>
    </row>
    <row r="143" spans="1:8" x14ac:dyDescent="0.35">
      <c r="A143" s="1"/>
      <c r="B143" s="1"/>
      <c r="C143" s="1"/>
      <c r="D143" s="1"/>
      <c r="E143" s="1"/>
      <c r="F143" s="1"/>
      <c r="G143" s="11"/>
      <c r="H143" s="3"/>
    </row>
    <row r="144" spans="1:8" x14ac:dyDescent="0.35">
      <c r="A144" s="1"/>
      <c r="B144" s="1"/>
      <c r="C144" s="1"/>
      <c r="D144" s="1"/>
      <c r="E144" s="1"/>
      <c r="F144" s="1"/>
      <c r="G144" s="11"/>
      <c r="H144" s="3"/>
    </row>
    <row r="145" spans="1:8" x14ac:dyDescent="0.35">
      <c r="A145" s="1"/>
      <c r="B145" s="1"/>
      <c r="C145" s="1"/>
      <c r="D145" s="1"/>
      <c r="E145" s="1"/>
      <c r="F145" s="1"/>
      <c r="G145" s="11"/>
      <c r="H145" s="3"/>
    </row>
    <row r="146" spans="1:8" x14ac:dyDescent="0.35">
      <c r="A146" s="1"/>
      <c r="B146" s="1"/>
      <c r="C146" s="1"/>
      <c r="D146" s="1"/>
      <c r="E146" s="1"/>
      <c r="F146" s="1"/>
      <c r="G146" s="11"/>
      <c r="H146" s="3"/>
    </row>
    <row r="147" spans="1:8" x14ac:dyDescent="0.35">
      <c r="A147" s="1"/>
      <c r="B147" s="1"/>
      <c r="C147" s="1"/>
      <c r="D147" s="1"/>
      <c r="E147" s="1"/>
      <c r="F147" s="1"/>
      <c r="G147" s="11"/>
      <c r="H147" s="3"/>
    </row>
    <row r="148" spans="1:8" x14ac:dyDescent="0.35">
      <c r="A148" s="1"/>
      <c r="B148" s="1"/>
      <c r="C148" s="1"/>
      <c r="D148" s="1"/>
      <c r="E148" s="1"/>
      <c r="F148" s="1"/>
      <c r="G148" s="11"/>
      <c r="H148" s="3"/>
    </row>
    <row r="149" spans="1:8" x14ac:dyDescent="0.35">
      <c r="A149" s="1"/>
      <c r="B149" s="1"/>
      <c r="C149" s="1"/>
      <c r="D149" s="1"/>
      <c r="E149" s="1"/>
      <c r="F149" s="1"/>
      <c r="G149" s="11"/>
      <c r="H149" s="3"/>
    </row>
    <row r="150" spans="1:8" x14ac:dyDescent="0.35">
      <c r="A150" s="1"/>
      <c r="B150" s="1"/>
      <c r="C150" s="1"/>
      <c r="D150" s="1"/>
      <c r="E150" s="1"/>
      <c r="F150" s="1"/>
      <c r="G150" s="11"/>
      <c r="H150" s="3"/>
    </row>
    <row r="151" spans="1:8" x14ac:dyDescent="0.35">
      <c r="A151" s="1"/>
      <c r="B151" s="1"/>
      <c r="C151" s="1"/>
      <c r="D151" s="1"/>
      <c r="E151" s="1"/>
      <c r="F151" s="1"/>
      <c r="G151" s="11"/>
      <c r="H151" s="3"/>
    </row>
    <row r="152" spans="1:8" x14ac:dyDescent="0.35">
      <c r="A152" s="1"/>
      <c r="B152" s="1"/>
      <c r="C152" s="1"/>
      <c r="D152" s="1"/>
      <c r="E152" s="1"/>
      <c r="F152" s="1"/>
      <c r="G152" s="11"/>
      <c r="H152" s="3"/>
    </row>
    <row r="153" spans="1:8" x14ac:dyDescent="0.35">
      <c r="A153" s="1"/>
      <c r="B153" s="1"/>
      <c r="C153" s="1"/>
      <c r="D153" s="1"/>
      <c r="E153" s="1"/>
      <c r="F153" s="1"/>
      <c r="G153" s="11"/>
      <c r="H153" s="3"/>
    </row>
    <row r="154" spans="1:8" x14ac:dyDescent="0.35">
      <c r="A154" s="1"/>
      <c r="B154" s="1"/>
      <c r="C154" s="1"/>
      <c r="D154" s="1"/>
      <c r="E154" s="1"/>
      <c r="F154" s="1"/>
      <c r="G154" s="11"/>
      <c r="H154" s="3"/>
    </row>
    <row r="155" spans="1:8" x14ac:dyDescent="0.35">
      <c r="A155" s="1"/>
      <c r="B155" s="1"/>
      <c r="C155" s="1"/>
      <c r="D155" s="1"/>
      <c r="E155" s="1"/>
      <c r="F155" s="1"/>
      <c r="G155" s="11"/>
      <c r="H155" s="3"/>
    </row>
    <row r="156" spans="1:8" x14ac:dyDescent="0.35">
      <c r="A156" s="1"/>
      <c r="B156" s="1"/>
      <c r="C156" s="1"/>
      <c r="D156" s="1"/>
      <c r="E156" s="1"/>
      <c r="F156" s="1"/>
      <c r="G156" s="11"/>
      <c r="H156" s="3"/>
    </row>
    <row r="157" spans="1:8" x14ac:dyDescent="0.35">
      <c r="A157" s="1"/>
      <c r="B157" s="1"/>
      <c r="C157" s="1"/>
      <c r="D157" s="1"/>
      <c r="E157" s="1"/>
      <c r="F157" s="1"/>
      <c r="G157" s="11"/>
      <c r="H157" s="3"/>
    </row>
  </sheetData>
  <pageMargins left="0.7" right="0.7" top="0.78740157499999996" bottom="0.78740157499999996"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10" sqref="B10"/>
    </sheetView>
  </sheetViews>
  <sheetFormatPr baseColWidth="10" defaultRowHeight="14.5" x14ac:dyDescent="0.35"/>
  <cols>
    <col min="2" max="2" width="20.08984375" customWidth="1"/>
    <col min="3" max="3" width="13.7265625" customWidth="1"/>
  </cols>
  <sheetData>
    <row r="1" spans="1:3" ht="18.5" x14ac:dyDescent="0.45">
      <c r="A1" s="26" t="s">
        <v>4</v>
      </c>
    </row>
    <row r="2" spans="1:3" x14ac:dyDescent="0.35">
      <c r="A2" s="13" t="s">
        <v>1</v>
      </c>
      <c r="B2" s="13" t="s">
        <v>2</v>
      </c>
    </row>
    <row r="3" spans="1:3" x14ac:dyDescent="0.35">
      <c r="A3">
        <v>1</v>
      </c>
      <c r="B3" s="25" t="s">
        <v>11</v>
      </c>
    </row>
    <row r="4" spans="1:3" x14ac:dyDescent="0.35">
      <c r="A4">
        <v>2</v>
      </c>
      <c r="B4" s="25" t="s">
        <v>12</v>
      </c>
    </row>
    <row r="5" spans="1:3" x14ac:dyDescent="0.35">
      <c r="A5">
        <v>3</v>
      </c>
      <c r="B5" s="25" t="s">
        <v>13</v>
      </c>
    </row>
    <row r="6" spans="1:3" x14ac:dyDescent="0.35">
      <c r="A6">
        <v>4</v>
      </c>
      <c r="B6" s="25" t="s">
        <v>14</v>
      </c>
    </row>
    <row r="7" spans="1:3" x14ac:dyDescent="0.35">
      <c r="A7" s="2"/>
    </row>
    <row r="8" spans="1:3" ht="18.5" x14ac:dyDescent="0.45">
      <c r="A8" s="26" t="s">
        <v>15</v>
      </c>
    </row>
    <row r="9" spans="1:3" x14ac:dyDescent="0.35">
      <c r="A9" s="13" t="s">
        <v>1</v>
      </c>
      <c r="B9" s="13" t="s">
        <v>2</v>
      </c>
    </row>
    <row r="10" spans="1:3" x14ac:dyDescent="0.35">
      <c r="A10">
        <v>1</v>
      </c>
      <c r="B10" s="25" t="s">
        <v>16</v>
      </c>
    </row>
    <row r="11" spans="1:3" x14ac:dyDescent="0.35">
      <c r="A11">
        <v>2</v>
      </c>
      <c r="B11" s="25" t="s">
        <v>17</v>
      </c>
    </row>
    <row r="12" spans="1:3" x14ac:dyDescent="0.35">
      <c r="A12">
        <v>3</v>
      </c>
      <c r="B12" s="25" t="s">
        <v>18</v>
      </c>
    </row>
    <row r="13" spans="1:3" x14ac:dyDescent="0.35">
      <c r="A13">
        <v>4</v>
      </c>
      <c r="B13" s="1" t="s">
        <v>19</v>
      </c>
    </row>
    <row r="14" spans="1:3" x14ac:dyDescent="0.35">
      <c r="A14" s="1"/>
    </row>
    <row r="15" spans="1:3" ht="18.5" x14ac:dyDescent="0.45">
      <c r="A15" s="26" t="s">
        <v>25</v>
      </c>
    </row>
    <row r="16" spans="1:3" x14ac:dyDescent="0.35">
      <c r="A16" s="13" t="s">
        <v>1</v>
      </c>
      <c r="B16" s="13" t="s">
        <v>2</v>
      </c>
      <c r="C16" s="13" t="s">
        <v>3</v>
      </c>
    </row>
    <row r="17" spans="1:3" x14ac:dyDescent="0.35">
      <c r="A17" s="27" t="s">
        <v>8</v>
      </c>
      <c r="B17" s="25" t="s">
        <v>20</v>
      </c>
      <c r="C17" t="s">
        <v>22</v>
      </c>
    </row>
    <row r="18" spans="1:3" x14ac:dyDescent="0.35">
      <c r="A18" s="27" t="s">
        <v>9</v>
      </c>
      <c r="B18" s="25" t="s">
        <v>21</v>
      </c>
      <c r="C18" t="s">
        <v>23</v>
      </c>
    </row>
  </sheetData>
  <pageMargins left="0.7" right="0.7" top="0.78740157499999996" bottom="0.78740157499999996"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9"/>
  <sheetViews>
    <sheetView showGridLines="0" topLeftCell="L1" zoomScaleNormal="100" workbookViewId="0">
      <selection activeCell="O8" sqref="O8"/>
    </sheetView>
  </sheetViews>
  <sheetFormatPr baseColWidth="10" defaultColWidth="11.36328125" defaultRowHeight="14.5" x14ac:dyDescent="0.35"/>
  <cols>
    <col min="1" max="1" width="22.36328125" style="5" bestFit="1" customWidth="1"/>
    <col min="2" max="2" width="18.6328125" style="5" customWidth="1"/>
    <col min="3" max="6" width="11.36328125" style="5"/>
    <col min="7" max="7" width="17" style="5" customWidth="1"/>
    <col min="8" max="8" width="19" style="5" customWidth="1"/>
    <col min="9" max="14" width="8" style="5" customWidth="1"/>
    <col min="15" max="15" width="13.26953125" style="5" customWidth="1"/>
    <col min="16" max="16" width="14" style="5" customWidth="1"/>
    <col min="17" max="17" width="18.6328125" style="5" bestFit="1" customWidth="1"/>
    <col min="18" max="18" width="7" style="5" customWidth="1"/>
    <col min="19" max="19" width="43.6328125" style="5" customWidth="1"/>
    <col min="20" max="20" width="17.08984375" style="5" customWidth="1"/>
    <col min="21" max="23" width="11.7265625" style="5" customWidth="1"/>
    <col min="24" max="24" width="5.36328125" style="5" customWidth="1"/>
    <col min="25" max="25" width="14" style="5" customWidth="1"/>
    <col min="26" max="28" width="1.7265625" style="5" customWidth="1"/>
    <col min="29" max="29" width="5.36328125" style="5" customWidth="1"/>
    <col min="30" max="30" width="20.08984375" style="5" customWidth="1"/>
    <col min="31" max="31" width="11.7265625" style="5" customWidth="1"/>
    <col min="32" max="32" width="3.7265625" style="5" customWidth="1"/>
    <col min="33" max="33" width="11.7265625" style="5" customWidth="1"/>
    <col min="34" max="34" width="5.36328125" style="5" customWidth="1"/>
    <col min="35" max="35" width="39.26953125" style="5" customWidth="1"/>
    <col min="36" max="37" width="11.7265625" style="5" customWidth="1"/>
    <col min="38" max="38" width="10.7265625" style="5" customWidth="1"/>
    <col min="39" max="39" width="5.36328125" style="5" customWidth="1"/>
    <col min="40" max="40" width="26.7265625" style="5" customWidth="1"/>
    <col min="41" max="41" width="27" style="5" customWidth="1"/>
    <col min="42" max="42" width="27.36328125" style="5" customWidth="1"/>
    <col min="43" max="43" width="46.7265625" style="5" customWidth="1"/>
    <col min="44" max="44" width="19.26953125" style="5" customWidth="1"/>
    <col min="45" max="45" width="19.6328125" style="5" customWidth="1"/>
    <col min="46" max="46" width="20.08984375" style="5" customWidth="1"/>
    <col min="47" max="47" width="39.26953125" style="5" bestFit="1" customWidth="1"/>
    <col min="48" max="48" width="19.26953125" style="5" customWidth="1"/>
    <col min="49" max="49" width="19.6328125" style="5" customWidth="1"/>
    <col min="50" max="50" width="20.08984375" style="5" customWidth="1"/>
    <col min="51" max="51" width="39.26953125" style="5" bestFit="1" customWidth="1"/>
    <col min="52" max="52" width="26.7265625" style="5" customWidth="1"/>
    <col min="53" max="53" width="27" style="5" customWidth="1"/>
    <col min="54" max="54" width="27.36328125" style="5" customWidth="1"/>
    <col min="55" max="55" width="46.7265625" style="5" bestFit="1" customWidth="1"/>
    <col min="56" max="16384" width="11.36328125" style="5"/>
  </cols>
  <sheetData>
    <row r="1" spans="1:55" x14ac:dyDescent="0.35">
      <c r="A1" s="10"/>
      <c r="B1" s="10"/>
      <c r="C1" s="10"/>
    </row>
    <row r="2" spans="1:55" ht="18.5" x14ac:dyDescent="0.35">
      <c r="A2" s="34"/>
      <c r="B2" s="9"/>
      <c r="C2" s="6"/>
      <c r="G2" s="34" t="s">
        <v>144</v>
      </c>
      <c r="S2" s="34" t="s">
        <v>137</v>
      </c>
    </row>
    <row r="3" spans="1:55" x14ac:dyDescent="0.35">
      <c r="C3" s="6"/>
    </row>
    <row r="4" spans="1:55" x14ac:dyDescent="0.35">
      <c r="A4"/>
      <c r="B4"/>
      <c r="C4"/>
      <c r="G4" s="30" t="s">
        <v>65</v>
      </c>
      <c r="H4" s="30" t="s">
        <v>67</v>
      </c>
      <c r="I4"/>
      <c r="J4"/>
      <c r="K4"/>
      <c r="L4"/>
      <c r="M4"/>
      <c r="N4"/>
      <c r="O4"/>
      <c r="P4"/>
      <c r="Q4"/>
      <c r="R4"/>
      <c r="S4" s="30" t="s">
        <v>15</v>
      </c>
      <c r="T4"/>
      <c r="U4"/>
      <c r="V4"/>
      <c r="W4"/>
      <c r="X4"/>
      <c r="Y4"/>
      <c r="Z4"/>
      <c r="AA4"/>
      <c r="AB4"/>
      <c r="AC4"/>
      <c r="AD4"/>
      <c r="AE4"/>
      <c r="AF4"/>
      <c r="AG4"/>
      <c r="AH4"/>
      <c r="AI4"/>
      <c r="AJ4"/>
      <c r="AK4"/>
      <c r="AL4"/>
      <c r="AM4"/>
      <c r="AN4"/>
      <c r="AO4"/>
      <c r="AP4"/>
      <c r="AQ4"/>
      <c r="AR4"/>
      <c r="AS4"/>
      <c r="AT4"/>
      <c r="AU4"/>
      <c r="AV4"/>
      <c r="AW4"/>
      <c r="AX4"/>
      <c r="AY4"/>
      <c r="AZ4"/>
      <c r="BA4"/>
      <c r="BB4"/>
      <c r="BC4"/>
    </row>
    <row r="5" spans="1:55" x14ac:dyDescent="0.35">
      <c r="A5" s="15"/>
      <c r="B5" s="16"/>
      <c r="C5"/>
      <c r="G5" s="30" t="s">
        <v>15</v>
      </c>
      <c r="H5">
        <v>1</v>
      </c>
      <c r="I5">
        <v>2</v>
      </c>
      <c r="J5">
        <v>3</v>
      </c>
      <c r="K5">
        <v>4</v>
      </c>
      <c r="L5">
        <v>5</v>
      </c>
      <c r="M5">
        <v>6</v>
      </c>
      <c r="N5">
        <v>7</v>
      </c>
      <c r="O5" t="s">
        <v>64</v>
      </c>
      <c r="P5" t="s">
        <v>32</v>
      </c>
      <c r="Q5"/>
      <c r="R5"/>
      <c r="S5" s="15" t="s">
        <v>141</v>
      </c>
      <c r="T5" s="16"/>
      <c r="U5"/>
      <c r="V5"/>
      <c r="W5"/>
      <c r="X5"/>
      <c r="Y5"/>
      <c r="Z5"/>
      <c r="AA5"/>
      <c r="AB5"/>
      <c r="AC5"/>
      <c r="AD5"/>
      <c r="AE5"/>
      <c r="AF5"/>
      <c r="AG5"/>
      <c r="AH5"/>
      <c r="AI5"/>
      <c r="AJ5"/>
      <c r="AK5"/>
      <c r="AL5"/>
      <c r="AM5"/>
      <c r="AN5"/>
      <c r="AO5"/>
      <c r="AP5"/>
      <c r="AQ5"/>
      <c r="AR5"/>
      <c r="AS5"/>
      <c r="AT5"/>
      <c r="AU5"/>
      <c r="AV5"/>
      <c r="AW5"/>
      <c r="AX5"/>
      <c r="AY5"/>
      <c r="AZ5"/>
      <c r="BA5"/>
      <c r="BB5"/>
      <c r="BC5"/>
    </row>
    <row r="6" spans="1:55" x14ac:dyDescent="0.35">
      <c r="A6" s="15"/>
      <c r="B6" s="16"/>
      <c r="C6"/>
      <c r="G6" s="15">
        <v>1</v>
      </c>
      <c r="H6" s="16"/>
      <c r="I6" s="16">
        <v>1</v>
      </c>
      <c r="J6" s="16">
        <v>4</v>
      </c>
      <c r="K6" s="16">
        <v>5</v>
      </c>
      <c r="L6" s="16">
        <v>4</v>
      </c>
      <c r="M6" s="16">
        <v>1</v>
      </c>
      <c r="N6" s="16"/>
      <c r="O6" s="16"/>
      <c r="P6" s="16">
        <v>15</v>
      </c>
      <c r="Q6"/>
      <c r="R6"/>
      <c r="S6" s="109">
        <v>1</v>
      </c>
      <c r="T6" s="16">
        <v>2</v>
      </c>
      <c r="U6"/>
      <c r="V6"/>
      <c r="W6"/>
      <c r="X6"/>
      <c r="Y6"/>
      <c r="Z6"/>
      <c r="AA6"/>
      <c r="AB6"/>
      <c r="AC6"/>
      <c r="AD6"/>
      <c r="AE6"/>
      <c r="AF6"/>
      <c r="AG6"/>
      <c r="AH6"/>
      <c r="AI6"/>
      <c r="AJ6"/>
      <c r="AK6"/>
      <c r="AL6"/>
      <c r="AM6"/>
      <c r="AN6"/>
      <c r="AO6"/>
      <c r="AP6"/>
      <c r="AQ6"/>
      <c r="AR6"/>
      <c r="AS6"/>
      <c r="AT6"/>
      <c r="AU6"/>
      <c r="AV6"/>
      <c r="AW6"/>
      <c r="AX6"/>
      <c r="AY6"/>
      <c r="AZ6"/>
      <c r="BA6"/>
      <c r="BB6"/>
      <c r="BC6"/>
    </row>
    <row r="7" spans="1:55" x14ac:dyDescent="0.35">
      <c r="A7" s="15"/>
      <c r="B7" s="16"/>
      <c r="C7"/>
      <c r="G7" s="15">
        <v>2</v>
      </c>
      <c r="H7" s="16"/>
      <c r="I7" s="16"/>
      <c r="J7" s="16">
        <v>3</v>
      </c>
      <c r="K7" s="16">
        <v>1</v>
      </c>
      <c r="L7" s="16">
        <v>17</v>
      </c>
      <c r="M7" s="16">
        <v>8</v>
      </c>
      <c r="N7" s="16">
        <v>12</v>
      </c>
      <c r="O7" s="16"/>
      <c r="P7" s="16">
        <v>41</v>
      </c>
      <c r="Q7"/>
      <c r="R7"/>
      <c r="S7" s="109">
        <v>2</v>
      </c>
      <c r="T7" s="16">
        <v>3</v>
      </c>
      <c r="U7"/>
      <c r="V7"/>
      <c r="W7"/>
      <c r="X7"/>
      <c r="Y7"/>
      <c r="Z7"/>
      <c r="AA7"/>
      <c r="AB7"/>
      <c r="AC7"/>
      <c r="AD7"/>
      <c r="AE7"/>
      <c r="AF7"/>
      <c r="AG7"/>
      <c r="AH7"/>
      <c r="AI7"/>
      <c r="AJ7"/>
      <c r="AK7"/>
      <c r="AL7"/>
      <c r="AM7"/>
      <c r="AN7"/>
      <c r="AO7"/>
      <c r="AP7"/>
      <c r="AQ7"/>
      <c r="AR7"/>
      <c r="AS7"/>
      <c r="AT7"/>
      <c r="AU7"/>
      <c r="AV7"/>
      <c r="AW7"/>
      <c r="AX7"/>
      <c r="AY7"/>
      <c r="AZ7"/>
      <c r="BA7"/>
      <c r="BB7"/>
      <c r="BC7"/>
    </row>
    <row r="8" spans="1:55" x14ac:dyDescent="0.35">
      <c r="A8" s="15"/>
      <c r="B8" s="16"/>
      <c r="C8"/>
      <c r="G8" s="15">
        <v>3</v>
      </c>
      <c r="H8" s="16">
        <v>1</v>
      </c>
      <c r="I8" s="16"/>
      <c r="J8" s="16">
        <v>1</v>
      </c>
      <c r="K8" s="16">
        <v>4</v>
      </c>
      <c r="L8" s="16">
        <v>3</v>
      </c>
      <c r="M8" s="16">
        <v>6</v>
      </c>
      <c r="N8" s="16">
        <v>5</v>
      </c>
      <c r="O8" s="16"/>
      <c r="P8" s="16">
        <v>20</v>
      </c>
      <c r="Q8"/>
      <c r="R8"/>
      <c r="S8" s="109">
        <v>3</v>
      </c>
      <c r="T8" s="16">
        <v>1</v>
      </c>
      <c r="U8"/>
      <c r="V8"/>
      <c r="W8"/>
      <c r="X8"/>
      <c r="Y8"/>
      <c r="Z8"/>
      <c r="AA8"/>
      <c r="AB8"/>
      <c r="AC8"/>
      <c r="AD8"/>
      <c r="AE8"/>
      <c r="AF8"/>
      <c r="AG8"/>
      <c r="AH8"/>
      <c r="AI8"/>
      <c r="AJ8"/>
      <c r="AK8"/>
      <c r="AL8"/>
      <c r="AM8"/>
      <c r="AN8"/>
      <c r="AO8"/>
      <c r="AP8"/>
      <c r="AQ8"/>
      <c r="AR8"/>
      <c r="AS8"/>
      <c r="AT8"/>
      <c r="AU8"/>
      <c r="AV8"/>
      <c r="AW8"/>
      <c r="AX8"/>
      <c r="AY8"/>
      <c r="AZ8"/>
      <c r="BA8"/>
      <c r="BB8"/>
      <c r="BC8"/>
    </row>
    <row r="9" spans="1:55" x14ac:dyDescent="0.35">
      <c r="A9" s="15"/>
      <c r="B9" s="16"/>
      <c r="C9"/>
      <c r="G9" s="15">
        <v>4</v>
      </c>
      <c r="H9" s="16">
        <v>1</v>
      </c>
      <c r="I9" s="16"/>
      <c r="J9" s="16">
        <v>1</v>
      </c>
      <c r="K9" s="16">
        <v>4</v>
      </c>
      <c r="L9" s="16">
        <v>9</v>
      </c>
      <c r="M9" s="16">
        <v>13</v>
      </c>
      <c r="N9" s="16">
        <v>17</v>
      </c>
      <c r="O9" s="16"/>
      <c r="P9" s="16">
        <v>45</v>
      </c>
      <c r="Q9"/>
      <c r="R9"/>
      <c r="S9" s="109">
        <v>4</v>
      </c>
      <c r="T9" s="16">
        <v>1</v>
      </c>
      <c r="U9"/>
      <c r="V9"/>
      <c r="W9"/>
      <c r="X9"/>
      <c r="Y9"/>
      <c r="Z9"/>
      <c r="AA9"/>
      <c r="AB9"/>
      <c r="AC9"/>
      <c r="AD9"/>
      <c r="AE9"/>
      <c r="AF9"/>
      <c r="AG9"/>
      <c r="AH9"/>
      <c r="AI9"/>
      <c r="AJ9"/>
      <c r="AK9"/>
      <c r="AL9"/>
      <c r="AM9"/>
      <c r="AN9"/>
      <c r="AO9"/>
      <c r="AP9"/>
      <c r="AQ9"/>
      <c r="AR9"/>
      <c r="AS9"/>
      <c r="AT9"/>
      <c r="AU9"/>
      <c r="AV9"/>
      <c r="AW9"/>
      <c r="AX9"/>
      <c r="AY9"/>
      <c r="AZ9"/>
      <c r="BA9"/>
      <c r="BB9"/>
      <c r="BC9"/>
    </row>
    <row r="10" spans="1:55" x14ac:dyDescent="0.35">
      <c r="A10" s="15"/>
      <c r="B10" s="16"/>
      <c r="C10"/>
      <c r="G10" s="15" t="s">
        <v>64</v>
      </c>
      <c r="H10" s="16"/>
      <c r="I10" s="16"/>
      <c r="J10" s="16"/>
      <c r="K10" s="16"/>
      <c r="L10" s="16"/>
      <c r="M10" s="16"/>
      <c r="N10" s="16"/>
      <c r="O10" s="16"/>
      <c r="P10" s="16"/>
      <c r="Q10"/>
      <c r="R10"/>
      <c r="S10" s="15" t="s">
        <v>143</v>
      </c>
      <c r="T10" s="16"/>
      <c r="U10"/>
      <c r="V10"/>
      <c r="W10"/>
      <c r="X10"/>
      <c r="Y10"/>
      <c r="Z10"/>
      <c r="AA10"/>
      <c r="AB10"/>
      <c r="AC10"/>
      <c r="AD10"/>
      <c r="AE10"/>
      <c r="AF10"/>
      <c r="AG10"/>
      <c r="AH10"/>
      <c r="AI10"/>
      <c r="AJ10"/>
      <c r="AK10"/>
      <c r="AL10"/>
      <c r="AM10"/>
      <c r="AN10"/>
      <c r="AO10"/>
      <c r="AP10"/>
      <c r="AQ10"/>
      <c r="AR10"/>
      <c r="AS10"/>
      <c r="AT10"/>
      <c r="AU10"/>
      <c r="AV10"/>
      <c r="AW10"/>
      <c r="AX10"/>
      <c r="AY10"/>
      <c r="AZ10"/>
      <c r="BA10"/>
      <c r="BB10"/>
      <c r="BC10"/>
    </row>
    <row r="11" spans="1:55" x14ac:dyDescent="0.35">
      <c r="A11" s="15"/>
      <c r="B11" s="16"/>
      <c r="C11"/>
      <c r="G11" s="15" t="s">
        <v>32</v>
      </c>
      <c r="H11" s="16">
        <v>2</v>
      </c>
      <c r="I11" s="16">
        <v>1</v>
      </c>
      <c r="J11" s="16">
        <v>9</v>
      </c>
      <c r="K11" s="16">
        <v>14</v>
      </c>
      <c r="L11" s="16">
        <v>33</v>
      </c>
      <c r="M11" s="16">
        <v>28</v>
      </c>
      <c r="N11" s="16">
        <v>34</v>
      </c>
      <c r="O11" s="16"/>
      <c r="P11" s="16">
        <v>121</v>
      </c>
      <c r="Q11"/>
      <c r="R11"/>
      <c r="S11" s="109">
        <v>1</v>
      </c>
      <c r="T11" s="16">
        <v>6</v>
      </c>
      <c r="U11"/>
      <c r="V11"/>
      <c r="W11"/>
      <c r="X11"/>
      <c r="Y11"/>
      <c r="Z11"/>
      <c r="AA11"/>
      <c r="AB11"/>
      <c r="AC11"/>
      <c r="AD11"/>
      <c r="AE11"/>
      <c r="AF11"/>
      <c r="AG11"/>
      <c r="AH11"/>
      <c r="AI11"/>
      <c r="AJ11"/>
      <c r="AK11"/>
      <c r="AL11"/>
      <c r="AM11"/>
      <c r="AN11"/>
      <c r="AO11"/>
      <c r="AP11"/>
      <c r="AQ11"/>
      <c r="AR11"/>
      <c r="AS11"/>
      <c r="AT11"/>
      <c r="AU11"/>
      <c r="AV11"/>
      <c r="AW11"/>
      <c r="AX11"/>
      <c r="AY11"/>
      <c r="AZ11"/>
      <c r="BA11"/>
      <c r="BB11"/>
      <c r="BC11"/>
    </row>
    <row r="12" spans="1:55" x14ac:dyDescent="0.35">
      <c r="A12" s="15"/>
      <c r="B12" s="16"/>
      <c r="C12"/>
      <c r="G12"/>
      <c r="H12"/>
      <c r="I12"/>
      <c r="J12"/>
      <c r="K12"/>
      <c r="L12"/>
      <c r="M12"/>
      <c r="N12"/>
      <c r="O12"/>
      <c r="P12"/>
      <c r="Q12"/>
      <c r="R12"/>
      <c r="S12" s="109">
        <v>2</v>
      </c>
      <c r="T12" s="16">
        <v>7</v>
      </c>
      <c r="U12"/>
      <c r="V12"/>
      <c r="W12"/>
      <c r="X12"/>
      <c r="Y12"/>
      <c r="Z12"/>
      <c r="AA12"/>
      <c r="AB12"/>
      <c r="AC12"/>
      <c r="AD12"/>
      <c r="AE12"/>
      <c r="AF12"/>
      <c r="AG12"/>
      <c r="AH12"/>
      <c r="AI12"/>
      <c r="AJ12"/>
      <c r="AK12"/>
      <c r="AL12"/>
      <c r="AM12"/>
      <c r="AN12"/>
      <c r="AO12"/>
      <c r="AP12"/>
      <c r="AQ12"/>
      <c r="AR12"/>
      <c r="AS12"/>
      <c r="AT12"/>
      <c r="AU12"/>
      <c r="AV12"/>
      <c r="AW12"/>
      <c r="AX12"/>
      <c r="AY12"/>
      <c r="AZ12"/>
      <c r="BA12"/>
      <c r="BB12"/>
      <c r="BC12"/>
    </row>
    <row r="13" spans="1:55" ht="18.5" x14ac:dyDescent="0.35">
      <c r="A13" s="15"/>
      <c r="B13" s="16"/>
      <c r="C13"/>
      <c r="G13" s="34" t="s">
        <v>145</v>
      </c>
      <c r="H13"/>
      <c r="I13"/>
      <c r="S13" s="109">
        <v>3</v>
      </c>
      <c r="T13" s="16">
        <v>7</v>
      </c>
      <c r="U13"/>
      <c r="V13"/>
      <c r="W13"/>
      <c r="X13"/>
      <c r="Y13"/>
      <c r="Z13"/>
      <c r="AA13"/>
      <c r="AB13"/>
      <c r="AC13"/>
      <c r="AD13"/>
      <c r="AE13"/>
      <c r="AF13"/>
      <c r="AG13"/>
      <c r="AH13"/>
      <c r="AI13"/>
      <c r="AJ13"/>
      <c r="AK13"/>
      <c r="AL13"/>
      <c r="AM13"/>
      <c r="AN13"/>
      <c r="AO13"/>
      <c r="AP13"/>
      <c r="AQ13"/>
    </row>
    <row r="14" spans="1:55" x14ac:dyDescent="0.35">
      <c r="A14"/>
      <c r="B14"/>
      <c r="C14"/>
      <c r="G14"/>
      <c r="H14"/>
      <c r="I14"/>
      <c r="S14" s="109">
        <v>4</v>
      </c>
      <c r="T14" s="16">
        <v>7</v>
      </c>
      <c r="U14"/>
      <c r="V14"/>
      <c r="W14"/>
      <c r="X14"/>
      <c r="Y14"/>
      <c r="Z14"/>
      <c r="AA14"/>
      <c r="AB14"/>
      <c r="AC14"/>
      <c r="AD14"/>
      <c r="AE14"/>
      <c r="AF14"/>
      <c r="AG14"/>
      <c r="AH14"/>
      <c r="AI14"/>
      <c r="AJ14"/>
      <c r="AK14"/>
      <c r="AL14"/>
      <c r="AM14"/>
      <c r="AN14"/>
      <c r="AO14"/>
      <c r="AP14"/>
      <c r="AQ14"/>
    </row>
    <row r="15" spans="1:55" x14ac:dyDescent="0.35">
      <c r="A15"/>
      <c r="B15"/>
      <c r="C15"/>
      <c r="G15" s="30" t="s">
        <v>65</v>
      </c>
      <c r="H15" s="30" t="s">
        <v>67</v>
      </c>
      <c r="I15"/>
      <c r="J15"/>
      <c r="K15"/>
      <c r="L15"/>
      <c r="M15"/>
      <c r="N15"/>
      <c r="O15"/>
      <c r="P15"/>
      <c r="S15" s="15" t="s">
        <v>70</v>
      </c>
      <c r="T15" s="16"/>
      <c r="U15"/>
      <c r="V15"/>
      <c r="W15"/>
      <c r="X15"/>
      <c r="Y15"/>
      <c r="Z15"/>
      <c r="AA15"/>
      <c r="AB15"/>
      <c r="AC15"/>
      <c r="AD15"/>
      <c r="AE15"/>
      <c r="AF15"/>
      <c r="AG15"/>
      <c r="AH15"/>
      <c r="AI15"/>
      <c r="AJ15"/>
      <c r="AK15"/>
      <c r="AL15"/>
      <c r="AM15"/>
      <c r="AN15"/>
      <c r="AO15"/>
      <c r="AP15"/>
      <c r="AQ15"/>
    </row>
    <row r="16" spans="1:55" x14ac:dyDescent="0.35">
      <c r="A16"/>
      <c r="B16"/>
      <c r="C16"/>
      <c r="G16" s="30" t="s">
        <v>15</v>
      </c>
      <c r="H16">
        <v>1</v>
      </c>
      <c r="I16">
        <v>2</v>
      </c>
      <c r="J16">
        <v>3</v>
      </c>
      <c r="K16">
        <v>4</v>
      </c>
      <c r="L16">
        <v>5</v>
      </c>
      <c r="M16">
        <v>6</v>
      </c>
      <c r="N16">
        <v>7</v>
      </c>
      <c r="O16" t="s">
        <v>32</v>
      </c>
      <c r="P16"/>
      <c r="S16" s="109">
        <v>1</v>
      </c>
      <c r="T16" s="16">
        <v>4</v>
      </c>
      <c r="U16"/>
      <c r="V16"/>
      <c r="W16"/>
      <c r="X16"/>
      <c r="Y16"/>
    </row>
    <row r="17" spans="1:25" x14ac:dyDescent="0.35">
      <c r="A17"/>
      <c r="B17"/>
      <c r="C17"/>
      <c r="G17" s="15">
        <v>1</v>
      </c>
      <c r="H17" s="111">
        <v>0</v>
      </c>
      <c r="I17" s="111">
        <v>6.6666666666666666E-2</v>
      </c>
      <c r="J17" s="111">
        <v>0.26666666666666666</v>
      </c>
      <c r="K17" s="111">
        <v>0.33333333333333331</v>
      </c>
      <c r="L17" s="111">
        <v>0.26666666666666666</v>
      </c>
      <c r="M17" s="111">
        <v>6.6666666666666666E-2</v>
      </c>
      <c r="N17" s="111">
        <v>0</v>
      </c>
      <c r="O17" s="111">
        <v>1</v>
      </c>
      <c r="P17"/>
      <c r="S17" s="109">
        <v>2</v>
      </c>
      <c r="T17" s="16">
        <v>5.6097560975609753</v>
      </c>
      <c r="U17"/>
      <c r="V17"/>
      <c r="W17"/>
      <c r="X17"/>
      <c r="Y17"/>
    </row>
    <row r="18" spans="1:25" x14ac:dyDescent="0.35">
      <c r="A18"/>
      <c r="B18"/>
      <c r="C18"/>
      <c r="G18" s="15">
        <v>2</v>
      </c>
      <c r="H18" s="111">
        <v>0</v>
      </c>
      <c r="I18" s="111">
        <v>0</v>
      </c>
      <c r="J18" s="111">
        <v>7.3170731707317069E-2</v>
      </c>
      <c r="K18" s="111">
        <v>2.4390243902439025E-2</v>
      </c>
      <c r="L18" s="111">
        <v>0.41463414634146339</v>
      </c>
      <c r="M18" s="111">
        <v>0.1951219512195122</v>
      </c>
      <c r="N18" s="111">
        <v>0.29268292682926828</v>
      </c>
      <c r="O18" s="111">
        <v>1</v>
      </c>
      <c r="P18"/>
      <c r="S18" s="109">
        <v>3</v>
      </c>
      <c r="T18" s="16">
        <v>5.3</v>
      </c>
      <c r="U18"/>
      <c r="V18"/>
      <c r="W18"/>
      <c r="X18"/>
      <c r="Y18"/>
    </row>
    <row r="19" spans="1:25" x14ac:dyDescent="0.35">
      <c r="A19"/>
      <c r="B19"/>
      <c r="C19"/>
      <c r="G19" s="15">
        <v>3</v>
      </c>
      <c r="H19" s="111">
        <v>0.05</v>
      </c>
      <c r="I19" s="111">
        <v>0</v>
      </c>
      <c r="J19" s="111">
        <v>0.05</v>
      </c>
      <c r="K19" s="111">
        <v>0.2</v>
      </c>
      <c r="L19" s="111">
        <v>0.15</v>
      </c>
      <c r="M19" s="111">
        <v>0.3</v>
      </c>
      <c r="N19" s="111">
        <v>0.25</v>
      </c>
      <c r="O19" s="111">
        <v>1</v>
      </c>
      <c r="P19"/>
      <c r="S19" s="109">
        <v>4</v>
      </c>
      <c r="T19" s="16">
        <v>5.822222222222222</v>
      </c>
      <c r="U19"/>
      <c r="V19"/>
      <c r="W19"/>
      <c r="X19"/>
      <c r="Y19"/>
    </row>
    <row r="20" spans="1:25" ht="15.75" customHeight="1" x14ac:dyDescent="0.35">
      <c r="A20"/>
      <c r="B20"/>
      <c r="C20"/>
      <c r="G20" s="15">
        <v>4</v>
      </c>
      <c r="H20" s="111">
        <v>2.2222222222222223E-2</v>
      </c>
      <c r="I20" s="111">
        <v>0</v>
      </c>
      <c r="J20" s="111">
        <v>2.2222222222222223E-2</v>
      </c>
      <c r="K20" s="111">
        <v>8.8888888888888892E-2</v>
      </c>
      <c r="L20" s="111">
        <v>0.2</v>
      </c>
      <c r="M20" s="111">
        <v>0.28888888888888886</v>
      </c>
      <c r="N20" s="111">
        <v>0.37777777777777777</v>
      </c>
      <c r="O20" s="111">
        <v>1</v>
      </c>
      <c r="P20"/>
      <c r="S20" s="110" t="s">
        <v>93</v>
      </c>
      <c r="T20" s="16"/>
      <c r="U20"/>
      <c r="V20"/>
      <c r="W20"/>
      <c r="X20"/>
      <c r="Y20"/>
    </row>
    <row r="21" spans="1:25" x14ac:dyDescent="0.35">
      <c r="A21"/>
      <c r="B21"/>
      <c r="C21"/>
      <c r="G21" s="15" t="s">
        <v>32</v>
      </c>
      <c r="H21" s="111">
        <v>1.6528925619834711E-2</v>
      </c>
      <c r="I21" s="111">
        <v>8.2644628099173556E-3</v>
      </c>
      <c r="J21" s="111">
        <v>7.43801652892562E-2</v>
      </c>
      <c r="K21" s="111">
        <v>0.11570247933884298</v>
      </c>
      <c r="L21" s="111">
        <v>0.27272727272727271</v>
      </c>
      <c r="M21" s="111">
        <v>0.23140495867768596</v>
      </c>
      <c r="N21" s="111">
        <v>0.28099173553719009</v>
      </c>
      <c r="O21" s="111">
        <v>1</v>
      </c>
      <c r="P21"/>
      <c r="S21" s="109">
        <v>1</v>
      </c>
      <c r="T21" s="16">
        <v>1.0690449676496976</v>
      </c>
      <c r="U21"/>
      <c r="V21"/>
      <c r="W21"/>
      <c r="X21"/>
      <c r="Y21"/>
    </row>
    <row r="22" spans="1:25" x14ac:dyDescent="0.35">
      <c r="G22"/>
      <c r="H22"/>
      <c r="I22"/>
      <c r="J22"/>
      <c r="K22"/>
      <c r="L22"/>
      <c r="M22"/>
      <c r="N22"/>
      <c r="O22"/>
      <c r="P22"/>
      <c r="S22" s="109">
        <v>2</v>
      </c>
      <c r="T22" s="16">
        <v>1.1592680617632791</v>
      </c>
      <c r="U22"/>
      <c r="V22"/>
      <c r="W22"/>
      <c r="X22"/>
      <c r="Y22"/>
    </row>
    <row r="23" spans="1:25" x14ac:dyDescent="0.35">
      <c r="S23" s="109">
        <v>3</v>
      </c>
      <c r="T23" s="16">
        <v>1.5927467172350915</v>
      </c>
      <c r="U23"/>
      <c r="V23"/>
      <c r="W23"/>
      <c r="X23"/>
      <c r="Y23"/>
    </row>
    <row r="24" spans="1:25" x14ac:dyDescent="0.35">
      <c r="S24" s="109">
        <v>4</v>
      </c>
      <c r="T24" s="16">
        <v>1.3019022601368717</v>
      </c>
      <c r="U24"/>
      <c r="V24"/>
      <c r="W24"/>
      <c r="X24"/>
      <c r="Y24"/>
    </row>
    <row r="25" spans="1:25" x14ac:dyDescent="0.35">
      <c r="S25" s="15" t="s">
        <v>140</v>
      </c>
      <c r="T25" s="16">
        <v>1</v>
      </c>
      <c r="U25"/>
      <c r="V25"/>
      <c r="W25"/>
      <c r="X25"/>
      <c r="Y25"/>
    </row>
    <row r="26" spans="1:25" x14ac:dyDescent="0.35">
      <c r="S26" s="15" t="s">
        <v>142</v>
      </c>
      <c r="T26" s="16">
        <v>7</v>
      </c>
      <c r="U26"/>
      <c r="V26"/>
      <c r="W26"/>
      <c r="X26"/>
      <c r="Y26"/>
    </row>
    <row r="27" spans="1:25" x14ac:dyDescent="0.35">
      <c r="S27" s="15" t="s">
        <v>138</v>
      </c>
      <c r="T27" s="16">
        <v>5.4380165289256199</v>
      </c>
      <c r="U27"/>
      <c r="V27"/>
      <c r="W27"/>
      <c r="X27"/>
      <c r="Y27"/>
    </row>
    <row r="28" spans="1:25" x14ac:dyDescent="0.35">
      <c r="S28" s="15" t="s">
        <v>139</v>
      </c>
      <c r="T28" s="16">
        <v>1.3897995178170548</v>
      </c>
      <c r="U28"/>
      <c r="V28"/>
      <c r="W28"/>
      <c r="X28"/>
      <c r="Y28"/>
    </row>
    <row r="29" spans="1:25" x14ac:dyDescent="0.35">
      <c r="S29"/>
      <c r="T29"/>
      <c r="U29"/>
      <c r="V29"/>
      <c r="W29"/>
      <c r="X29"/>
      <c r="Y29"/>
    </row>
    <row r="30" spans="1:25" x14ac:dyDescent="0.35">
      <c r="S30"/>
      <c r="T30"/>
      <c r="U30"/>
      <c r="V30"/>
      <c r="W30"/>
      <c r="X30"/>
      <c r="Y30"/>
    </row>
    <row r="31" spans="1:25" x14ac:dyDescent="0.35">
      <c r="S31"/>
      <c r="T31"/>
      <c r="U31"/>
      <c r="V31"/>
      <c r="W31"/>
      <c r="X31"/>
      <c r="Y31"/>
    </row>
    <row r="32" spans="1:25" x14ac:dyDescent="0.35">
      <c r="S32"/>
      <c r="T32"/>
      <c r="U32"/>
      <c r="V32"/>
      <c r="W32"/>
      <c r="X32"/>
      <c r="Y32"/>
    </row>
    <row r="33" spans="19:25" x14ac:dyDescent="0.35">
      <c r="S33"/>
      <c r="T33"/>
      <c r="U33"/>
      <c r="V33"/>
      <c r="W33"/>
      <c r="X33"/>
      <c r="Y33"/>
    </row>
    <row r="34" spans="19:25" x14ac:dyDescent="0.35">
      <c r="S34"/>
      <c r="T34"/>
      <c r="U34"/>
      <c r="V34"/>
      <c r="W34"/>
      <c r="X34"/>
      <c r="Y34"/>
    </row>
    <row r="35" spans="19:25" x14ac:dyDescent="0.35">
      <c r="S35"/>
      <c r="T35"/>
      <c r="U35"/>
      <c r="V35"/>
      <c r="W35"/>
      <c r="X35"/>
      <c r="Y35"/>
    </row>
    <row r="36" spans="19:25" x14ac:dyDescent="0.35">
      <c r="S36"/>
      <c r="T36"/>
      <c r="U36"/>
      <c r="V36"/>
      <c r="W36"/>
      <c r="X36"/>
      <c r="Y36"/>
    </row>
    <row r="37" spans="19:25" x14ac:dyDescent="0.35">
      <c r="S37"/>
      <c r="T37"/>
      <c r="U37"/>
      <c r="V37"/>
      <c r="W37"/>
      <c r="X37"/>
      <c r="Y37"/>
    </row>
    <row r="38" spans="19:25" x14ac:dyDescent="0.35">
      <c r="S38"/>
      <c r="T38"/>
      <c r="U38"/>
      <c r="V38"/>
      <c r="W38"/>
      <c r="X38"/>
      <c r="Y38"/>
    </row>
    <row r="39" spans="19:25" x14ac:dyDescent="0.35">
      <c r="S39"/>
      <c r="T39"/>
      <c r="U39"/>
      <c r="V39"/>
      <c r="W39"/>
      <c r="X39"/>
      <c r="Y39"/>
    </row>
    <row r="40" spans="19:25" x14ac:dyDescent="0.35">
      <c r="S40"/>
      <c r="T40"/>
      <c r="U40"/>
      <c r="V40"/>
      <c r="W40"/>
      <c r="X40"/>
      <c r="Y40"/>
    </row>
    <row r="41" spans="19:25" x14ac:dyDescent="0.35">
      <c r="S41"/>
      <c r="T41"/>
      <c r="U41"/>
      <c r="V41"/>
      <c r="W41"/>
      <c r="X41"/>
      <c r="Y41"/>
    </row>
    <row r="42" spans="19:25" x14ac:dyDescent="0.35">
      <c r="S42"/>
      <c r="T42"/>
      <c r="U42"/>
      <c r="V42"/>
      <c r="W42"/>
      <c r="X42"/>
      <c r="Y42"/>
    </row>
    <row r="43" spans="19:25" x14ac:dyDescent="0.35">
      <c r="S43"/>
      <c r="T43"/>
      <c r="U43"/>
      <c r="V43"/>
      <c r="W43"/>
      <c r="X43"/>
      <c r="Y43"/>
    </row>
    <row r="44" spans="19:25" x14ac:dyDescent="0.35">
      <c r="S44"/>
      <c r="T44"/>
      <c r="U44"/>
      <c r="V44"/>
      <c r="W44"/>
      <c r="X44"/>
      <c r="Y44"/>
    </row>
    <row r="45" spans="19:25" x14ac:dyDescent="0.35">
      <c r="S45"/>
      <c r="T45"/>
      <c r="U45"/>
      <c r="V45"/>
      <c r="W45"/>
      <c r="X45"/>
      <c r="Y45"/>
    </row>
    <row r="46" spans="19:25" x14ac:dyDescent="0.35">
      <c r="S46"/>
      <c r="T46"/>
      <c r="U46"/>
      <c r="V46"/>
      <c r="W46"/>
      <c r="X46"/>
      <c r="Y46"/>
    </row>
    <row r="47" spans="19:25" x14ac:dyDescent="0.35">
      <c r="S47"/>
      <c r="T47"/>
      <c r="U47"/>
      <c r="V47"/>
      <c r="W47"/>
      <c r="X47"/>
      <c r="Y47"/>
    </row>
    <row r="48" spans="19:25" x14ac:dyDescent="0.35">
      <c r="S48"/>
      <c r="T48"/>
      <c r="U48"/>
      <c r="V48"/>
      <c r="W48"/>
      <c r="X48"/>
      <c r="Y48"/>
    </row>
    <row r="49" spans="19:25" x14ac:dyDescent="0.35">
      <c r="S49"/>
      <c r="T49"/>
      <c r="U49"/>
      <c r="V49"/>
      <c r="W49"/>
      <c r="X49"/>
      <c r="Y49"/>
    </row>
  </sheetData>
  <pageMargins left="0.7" right="0.7" top="0.78740157499999996" bottom="0.78740157499999996" header="0.3" footer="0.3"/>
  <pageSetup paperSize="9" orientation="portrait"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7"/>
  <sheetViews>
    <sheetView showGridLines="0" zoomScaleNormal="100" workbookViewId="0">
      <selection activeCell="L20" sqref="L20"/>
    </sheetView>
  </sheetViews>
  <sheetFormatPr baseColWidth="10" defaultColWidth="11.36328125" defaultRowHeight="14.5" x14ac:dyDescent="0.35"/>
  <cols>
    <col min="1" max="2" width="13.36328125" customWidth="1"/>
    <col min="3" max="3" width="19.36328125" customWidth="1"/>
    <col min="4" max="4" width="15.36328125" customWidth="1"/>
    <col min="5" max="5" width="19.6328125" customWidth="1"/>
    <col min="6" max="6" width="18.08984375" style="5" customWidth="1"/>
    <col min="7" max="11" width="10.36328125" style="5" customWidth="1"/>
    <col min="12" max="12" width="14.6328125" style="5" customWidth="1"/>
    <col min="13" max="13" width="4" style="5" customWidth="1"/>
    <col min="14" max="14" width="11.7265625" style="5" customWidth="1"/>
    <col min="15" max="15" width="13.08984375" style="5" customWidth="1"/>
    <col min="16" max="16" width="7.6328125" style="5" customWidth="1"/>
    <col min="17" max="132" width="4" style="5" customWidth="1"/>
    <col min="133" max="269" width="5" style="5" customWidth="1"/>
    <col min="270" max="270" width="15.6328125" style="5" bestFit="1" customWidth="1"/>
    <col min="271" max="16384" width="11.36328125" style="5"/>
  </cols>
  <sheetData>
    <row r="1" spans="1:11" x14ac:dyDescent="0.35">
      <c r="A1" s="13" t="s">
        <v>5</v>
      </c>
      <c r="B1" s="13" t="s">
        <v>6</v>
      </c>
      <c r="C1" s="13" t="s">
        <v>24</v>
      </c>
      <c r="D1" s="13" t="s">
        <v>10</v>
      </c>
      <c r="E1" s="13" t="s">
        <v>7</v>
      </c>
    </row>
    <row r="2" spans="1:11" x14ac:dyDescent="0.35">
      <c r="A2" s="28">
        <v>3</v>
      </c>
      <c r="B2" s="28">
        <v>1</v>
      </c>
      <c r="C2" s="28">
        <v>1</v>
      </c>
      <c r="D2" s="1">
        <v>3</v>
      </c>
      <c r="E2" s="28">
        <v>2</v>
      </c>
    </row>
    <row r="3" spans="1:11" x14ac:dyDescent="0.35">
      <c r="A3" s="28">
        <v>6</v>
      </c>
      <c r="B3" s="28">
        <v>7</v>
      </c>
      <c r="C3" s="28">
        <v>6</v>
      </c>
      <c r="D3" s="1">
        <v>5</v>
      </c>
      <c r="E3" s="28">
        <v>6</v>
      </c>
    </row>
    <row r="4" spans="1:11" x14ac:dyDescent="0.35">
      <c r="A4" s="28">
        <v>7</v>
      </c>
      <c r="B4" s="28">
        <v>7</v>
      </c>
      <c r="C4" s="28">
        <v>4</v>
      </c>
      <c r="D4" s="1">
        <v>7</v>
      </c>
      <c r="E4" s="28">
        <v>7</v>
      </c>
      <c r="F4" s="5" t="s">
        <v>69</v>
      </c>
    </row>
    <row r="5" spans="1:11" ht="15" thickBot="1" x14ac:dyDescent="0.4">
      <c r="A5" s="28">
        <v>6</v>
      </c>
      <c r="B5" s="28">
        <v>7</v>
      </c>
      <c r="C5" s="28">
        <v>7</v>
      </c>
      <c r="D5" s="1">
        <v>7</v>
      </c>
      <c r="E5" s="28">
        <v>7</v>
      </c>
    </row>
    <row r="6" spans="1:11" ht="29" x14ac:dyDescent="0.35">
      <c r="A6" s="28">
        <v>5</v>
      </c>
      <c r="B6" s="28">
        <v>7</v>
      </c>
      <c r="C6" s="28">
        <v>7</v>
      </c>
      <c r="D6" s="1">
        <v>6</v>
      </c>
      <c r="E6" s="28">
        <v>7</v>
      </c>
      <c r="F6" s="32"/>
      <c r="G6" s="116" t="s">
        <v>148</v>
      </c>
      <c r="H6" s="116" t="s">
        <v>147</v>
      </c>
      <c r="I6" s="116" t="s">
        <v>24</v>
      </c>
      <c r="J6" s="116" t="s">
        <v>10</v>
      </c>
      <c r="K6" s="116" t="s">
        <v>146</v>
      </c>
    </row>
    <row r="7" spans="1:11" x14ac:dyDescent="0.35">
      <c r="A7" s="28">
        <v>2</v>
      </c>
      <c r="B7" s="28">
        <v>1</v>
      </c>
      <c r="C7" s="28">
        <v>1</v>
      </c>
      <c r="D7" s="1">
        <v>1</v>
      </c>
      <c r="E7" s="28">
        <v>1</v>
      </c>
      <c r="F7" s="17" t="s">
        <v>5</v>
      </c>
      <c r="G7" s="114">
        <v>1</v>
      </c>
      <c r="H7" s="114"/>
      <c r="I7" s="114"/>
      <c r="J7" s="114"/>
      <c r="K7" s="114"/>
    </row>
    <row r="8" spans="1:11" x14ac:dyDescent="0.35">
      <c r="A8" s="28">
        <v>2</v>
      </c>
      <c r="B8" s="28">
        <v>7</v>
      </c>
      <c r="C8" s="28">
        <v>7</v>
      </c>
      <c r="D8" s="1">
        <v>7</v>
      </c>
      <c r="E8" s="28">
        <v>6</v>
      </c>
      <c r="F8" s="17" t="s">
        <v>6</v>
      </c>
      <c r="G8" s="114">
        <v>0.34876880643297176</v>
      </c>
      <c r="H8" s="114">
        <v>1</v>
      </c>
      <c r="I8" s="114"/>
      <c r="J8" s="114"/>
      <c r="K8" s="114"/>
    </row>
    <row r="9" spans="1:11" x14ac:dyDescent="0.35">
      <c r="A9" s="28">
        <v>7</v>
      </c>
      <c r="B9" s="28">
        <v>6</v>
      </c>
      <c r="C9" s="28">
        <v>6</v>
      </c>
      <c r="D9" s="1">
        <v>7</v>
      </c>
      <c r="E9" s="28">
        <v>7</v>
      </c>
      <c r="F9" s="17" t="s">
        <v>24</v>
      </c>
      <c r="G9" s="114">
        <v>0.3569852683045901</v>
      </c>
      <c r="H9" s="136">
        <v>0.72434536556615814</v>
      </c>
      <c r="I9" s="114">
        <v>1</v>
      </c>
      <c r="J9" s="114"/>
      <c r="K9" s="114"/>
    </row>
    <row r="10" spans="1:11" x14ac:dyDescent="0.35">
      <c r="A10" s="28">
        <v>5</v>
      </c>
      <c r="B10" s="28">
        <v>7</v>
      </c>
      <c r="C10" s="28">
        <v>4</v>
      </c>
      <c r="D10" s="1">
        <v>5</v>
      </c>
      <c r="E10" s="28">
        <v>7</v>
      </c>
      <c r="F10" s="17" t="s">
        <v>10</v>
      </c>
      <c r="G10" s="114">
        <v>0.45122374719443753</v>
      </c>
      <c r="H10" s="114">
        <v>0.52656512820615675</v>
      </c>
      <c r="I10" s="114">
        <v>0.53509096260756528</v>
      </c>
      <c r="J10" s="114">
        <v>1</v>
      </c>
      <c r="K10" s="114"/>
    </row>
    <row r="11" spans="1:11" ht="15" thickBot="1" x14ac:dyDescent="0.4">
      <c r="A11" s="28">
        <v>5</v>
      </c>
      <c r="B11" s="28">
        <v>6</v>
      </c>
      <c r="C11" s="28">
        <v>7</v>
      </c>
      <c r="D11" s="1">
        <v>7</v>
      </c>
      <c r="E11" s="28">
        <v>7</v>
      </c>
      <c r="F11" s="31" t="s">
        <v>7</v>
      </c>
      <c r="G11" s="135">
        <v>0.54719414887513795</v>
      </c>
      <c r="H11" s="135">
        <v>0.74304543018750324</v>
      </c>
      <c r="I11" s="135">
        <v>0.7134912599375185</v>
      </c>
      <c r="J11" s="135">
        <v>0.69595069720804181</v>
      </c>
      <c r="K11" s="115">
        <v>1</v>
      </c>
    </row>
    <row r="12" spans="1:11" x14ac:dyDescent="0.35">
      <c r="A12" s="28">
        <v>1</v>
      </c>
      <c r="B12" s="28">
        <v>7</v>
      </c>
      <c r="C12" s="28">
        <v>4</v>
      </c>
      <c r="D12" s="1">
        <v>5</v>
      </c>
      <c r="E12" s="28">
        <v>7</v>
      </c>
    </row>
    <row r="13" spans="1:11" x14ac:dyDescent="0.35">
      <c r="A13" s="28">
        <v>6</v>
      </c>
      <c r="B13" s="28">
        <v>7</v>
      </c>
      <c r="C13" s="28">
        <v>7</v>
      </c>
      <c r="D13" s="1">
        <v>6</v>
      </c>
      <c r="E13" s="28">
        <v>7</v>
      </c>
    </row>
    <row r="14" spans="1:11" x14ac:dyDescent="0.35">
      <c r="A14" s="28">
        <v>4</v>
      </c>
      <c r="B14" s="28">
        <v>6</v>
      </c>
      <c r="C14" s="28">
        <v>6</v>
      </c>
      <c r="D14" s="1">
        <v>7</v>
      </c>
      <c r="E14" s="28">
        <v>6</v>
      </c>
    </row>
    <row r="15" spans="1:11" x14ac:dyDescent="0.35">
      <c r="A15" s="28">
        <v>4</v>
      </c>
      <c r="B15" s="28">
        <v>6</v>
      </c>
      <c r="C15" s="28">
        <v>5</v>
      </c>
      <c r="D15" s="1">
        <v>6</v>
      </c>
      <c r="E15" s="28">
        <v>4</v>
      </c>
      <c r="F15" s="29" t="s">
        <v>107</v>
      </c>
      <c r="G15" s="29"/>
      <c r="H15" s="50" t="s">
        <v>71</v>
      </c>
      <c r="I15" s="47">
        <f>COUNTA(E2:E122)</f>
        <v>121</v>
      </c>
    </row>
    <row r="16" spans="1:11" ht="15" thickBot="1" x14ac:dyDescent="0.4">
      <c r="A16" s="28">
        <v>3</v>
      </c>
      <c r="B16" s="28">
        <v>7</v>
      </c>
      <c r="C16" s="28">
        <v>6</v>
      </c>
      <c r="D16" s="1">
        <v>4</v>
      </c>
      <c r="E16" s="28">
        <v>6</v>
      </c>
    </row>
    <row r="17" spans="1:15" ht="29" x14ac:dyDescent="0.35">
      <c r="A17" s="28">
        <v>1</v>
      </c>
      <c r="B17" s="28">
        <v>7</v>
      </c>
      <c r="C17" s="28">
        <v>7</v>
      </c>
      <c r="D17" s="1">
        <v>7</v>
      </c>
      <c r="E17" s="28">
        <v>7</v>
      </c>
      <c r="F17" s="32"/>
      <c r="G17" s="116" t="s">
        <v>148</v>
      </c>
      <c r="H17" s="116" t="s">
        <v>147</v>
      </c>
      <c r="I17" s="116" t="s">
        <v>24</v>
      </c>
      <c r="J17" s="116" t="s">
        <v>10</v>
      </c>
      <c r="K17" s="116" t="s">
        <v>146</v>
      </c>
    </row>
    <row r="18" spans="1:15" x14ac:dyDescent="0.35">
      <c r="A18" s="28">
        <v>3</v>
      </c>
      <c r="B18" s="28">
        <v>7</v>
      </c>
      <c r="C18" s="28">
        <v>7</v>
      </c>
      <c r="D18" s="1">
        <v>3</v>
      </c>
      <c r="E18" s="28">
        <v>6</v>
      </c>
      <c r="F18" s="17" t="s">
        <v>5</v>
      </c>
      <c r="G18" s="17"/>
      <c r="H18" s="17"/>
      <c r="I18" s="17"/>
      <c r="J18" s="17"/>
      <c r="K18" s="17"/>
    </row>
    <row r="19" spans="1:15" x14ac:dyDescent="0.35">
      <c r="A19" s="28">
        <v>4</v>
      </c>
      <c r="B19" s="28">
        <v>5</v>
      </c>
      <c r="C19" s="28">
        <v>5</v>
      </c>
      <c r="D19" s="1">
        <v>5</v>
      </c>
      <c r="E19" s="28">
        <v>5</v>
      </c>
      <c r="F19" s="17" t="s">
        <v>6</v>
      </c>
      <c r="G19" s="5">
        <f>_xlfn.T.DIST.2T(G8*SQRT($I$15-2)/SQRT(1-G8^2),$I$15-2)</f>
        <v>8.8375929362302779E-5</v>
      </c>
      <c r="H19" s="17"/>
      <c r="I19" s="17"/>
      <c r="J19" s="17"/>
      <c r="K19" s="17"/>
    </row>
    <row r="20" spans="1:15" x14ac:dyDescent="0.35">
      <c r="A20" s="28">
        <v>4</v>
      </c>
      <c r="B20" s="28">
        <v>5</v>
      </c>
      <c r="C20" s="28">
        <v>5</v>
      </c>
      <c r="D20" s="1">
        <v>5</v>
      </c>
      <c r="E20" s="28">
        <v>5</v>
      </c>
      <c r="F20" s="17" t="s">
        <v>24</v>
      </c>
      <c r="G20" s="5">
        <f t="shared" ref="G20:H22" si="0">_xlfn.T.DIST.2T(G9*SQRT($I$15-2)/SQRT(1-G9^2),$I$15-2)</f>
        <v>5.8361552236494922E-5</v>
      </c>
      <c r="H20" s="5">
        <f t="shared" si="0"/>
        <v>6.0393882708780974E-21</v>
      </c>
      <c r="I20" s="17"/>
      <c r="J20" s="17"/>
      <c r="K20" s="17"/>
      <c r="L20" s="4"/>
    </row>
    <row r="21" spans="1:15" x14ac:dyDescent="0.35">
      <c r="A21" s="28">
        <v>4</v>
      </c>
      <c r="B21" s="28">
        <v>6</v>
      </c>
      <c r="C21" s="28">
        <v>6</v>
      </c>
      <c r="D21" s="1">
        <v>3</v>
      </c>
      <c r="E21" s="28">
        <v>5</v>
      </c>
      <c r="F21" s="17" t="s">
        <v>10</v>
      </c>
      <c r="G21" s="5">
        <f t="shared" si="0"/>
        <v>2.0559393191427455E-7</v>
      </c>
      <c r="H21" s="5">
        <f>_xlfn.T.DIST.2T(H10*SQRT($I$15-2)/SQRT(1-H10^2),$I$15-2)</f>
        <v>5.5200531699696305E-10</v>
      </c>
      <c r="I21" s="5">
        <f>_xlfn.T.DIST.2T(I10*SQRT($I$15-2)/SQRT(1-I10^2),$I$15-2)</f>
        <v>2.5684323994034753E-10</v>
      </c>
      <c r="J21" s="17"/>
      <c r="K21" s="17"/>
      <c r="L21" s="6"/>
      <c r="M21" s="6"/>
      <c r="O21" s="7"/>
    </row>
    <row r="22" spans="1:15" ht="15" thickBot="1" x14ac:dyDescent="0.4">
      <c r="A22" s="28">
        <v>6</v>
      </c>
      <c r="B22" s="28">
        <v>7</v>
      </c>
      <c r="C22" s="28">
        <v>6</v>
      </c>
      <c r="D22" s="1">
        <v>7</v>
      </c>
      <c r="E22" s="28">
        <v>6</v>
      </c>
      <c r="F22" s="31" t="s">
        <v>7</v>
      </c>
      <c r="G22" s="31">
        <f t="shared" si="0"/>
        <v>8.3514643631090291E-11</v>
      </c>
      <c r="H22" s="31">
        <f>_xlfn.T.DIST.2T(H11*SQRT($I$15-2)/SQRT(1-H11^2),$I$15-2)</f>
        <v>1.7127510165559522E-22</v>
      </c>
      <c r="I22" s="31">
        <f>_xlfn.T.DIST.2T(I11*SQRT($I$15-2)/SQRT(1-I11^2),$I$15-2)</f>
        <v>4.1893402878232353E-20</v>
      </c>
      <c r="J22" s="31">
        <f>_xlfn.T.DIST.2T(J11*SQRT($I$15-2)/SQRT(1-J11^2),$I$15-2)</f>
        <v>7.9834232581899432E-19</v>
      </c>
      <c r="K22" s="31"/>
      <c r="L22" s="6"/>
      <c r="M22" s="6"/>
      <c r="O22" s="7"/>
    </row>
    <row r="23" spans="1:15" x14ac:dyDescent="0.35">
      <c r="A23" s="28">
        <v>6</v>
      </c>
      <c r="B23" s="28">
        <v>4</v>
      </c>
      <c r="C23" s="28">
        <v>6</v>
      </c>
      <c r="D23" s="1">
        <v>5</v>
      </c>
      <c r="E23" s="28">
        <v>5</v>
      </c>
      <c r="F23" s="12"/>
      <c r="G23" s="8"/>
      <c r="H23" s="11"/>
      <c r="I23" s="11"/>
      <c r="J23" s="6"/>
      <c r="L23" s="6"/>
      <c r="M23" s="6"/>
      <c r="O23" s="7"/>
    </row>
    <row r="24" spans="1:15" x14ac:dyDescent="0.35">
      <c r="A24" s="28">
        <v>6</v>
      </c>
      <c r="B24" s="28">
        <v>5</v>
      </c>
      <c r="C24" s="28">
        <v>4</v>
      </c>
      <c r="D24" s="1">
        <v>6</v>
      </c>
      <c r="E24" s="28">
        <v>6</v>
      </c>
      <c r="F24" s="12"/>
      <c r="G24" s="8"/>
      <c r="H24" s="11"/>
      <c r="I24" s="11"/>
      <c r="J24" s="6"/>
      <c r="L24" s="6"/>
      <c r="M24" s="6"/>
      <c r="O24" s="7"/>
    </row>
    <row r="25" spans="1:15" x14ac:dyDescent="0.35">
      <c r="A25" s="28">
        <v>4</v>
      </c>
      <c r="B25" s="28">
        <v>6</v>
      </c>
      <c r="C25" s="28">
        <v>5</v>
      </c>
      <c r="D25" s="1">
        <v>5</v>
      </c>
      <c r="E25" s="28">
        <v>5</v>
      </c>
      <c r="F25" s="12"/>
      <c r="G25" s="8"/>
      <c r="H25" s="11"/>
      <c r="I25" s="11"/>
      <c r="J25" s="6"/>
      <c r="L25" s="6"/>
      <c r="M25" s="6"/>
      <c r="O25" s="7"/>
    </row>
    <row r="26" spans="1:15" x14ac:dyDescent="0.35">
      <c r="A26" s="28">
        <v>6</v>
      </c>
      <c r="B26" s="28">
        <v>6</v>
      </c>
      <c r="C26" s="28">
        <v>7</v>
      </c>
      <c r="D26" s="1">
        <v>7</v>
      </c>
      <c r="E26" s="28">
        <v>6</v>
      </c>
      <c r="F26" s="12"/>
      <c r="G26" s="8"/>
      <c r="H26" s="11"/>
      <c r="I26" s="11"/>
      <c r="J26" s="6"/>
      <c r="L26" s="6"/>
      <c r="M26" s="6"/>
      <c r="O26" s="7"/>
    </row>
    <row r="27" spans="1:15" x14ac:dyDescent="0.35">
      <c r="A27" s="28">
        <v>2</v>
      </c>
      <c r="B27" s="28">
        <v>5</v>
      </c>
      <c r="C27" s="28">
        <v>3</v>
      </c>
      <c r="D27" s="1">
        <v>3</v>
      </c>
      <c r="E27" s="28">
        <v>4</v>
      </c>
      <c r="F27" s="12"/>
      <c r="G27" s="8"/>
      <c r="H27" s="11"/>
      <c r="I27" s="11"/>
      <c r="J27" s="6"/>
      <c r="L27" s="6"/>
      <c r="M27" s="6"/>
      <c r="O27" s="7"/>
    </row>
    <row r="28" spans="1:15" x14ac:dyDescent="0.35">
      <c r="A28" s="28">
        <v>2</v>
      </c>
      <c r="B28" s="28">
        <v>6</v>
      </c>
      <c r="C28" s="28">
        <v>6</v>
      </c>
      <c r="D28" s="1">
        <v>5</v>
      </c>
      <c r="E28" s="28">
        <v>3</v>
      </c>
      <c r="F28" s="12"/>
      <c r="G28" s="8"/>
      <c r="H28" s="11"/>
      <c r="I28" s="11"/>
      <c r="J28" s="6"/>
      <c r="L28" s="6"/>
      <c r="M28" s="6"/>
      <c r="O28" s="7"/>
    </row>
    <row r="29" spans="1:15" x14ac:dyDescent="0.35">
      <c r="A29" s="28">
        <v>5</v>
      </c>
      <c r="B29" s="28">
        <v>7</v>
      </c>
      <c r="C29" s="28">
        <v>6</v>
      </c>
      <c r="D29" s="1">
        <v>6</v>
      </c>
      <c r="E29" s="28">
        <v>6</v>
      </c>
      <c r="F29" s="12"/>
      <c r="G29" s="8"/>
      <c r="H29" s="11"/>
      <c r="I29" s="11"/>
      <c r="J29" s="6"/>
      <c r="L29" s="6"/>
      <c r="M29" s="6"/>
      <c r="O29" s="7"/>
    </row>
    <row r="30" spans="1:15" x14ac:dyDescent="0.35">
      <c r="A30" s="28">
        <v>7</v>
      </c>
      <c r="B30" s="28">
        <v>6</v>
      </c>
      <c r="C30" s="28">
        <v>6</v>
      </c>
      <c r="D30" s="1">
        <v>7</v>
      </c>
      <c r="E30" s="28">
        <v>6</v>
      </c>
      <c r="F30" s="12"/>
      <c r="G30" s="8"/>
      <c r="H30" s="11"/>
      <c r="I30" s="11"/>
      <c r="J30" s="6"/>
      <c r="L30" s="6"/>
      <c r="M30" s="6"/>
      <c r="O30" s="7"/>
    </row>
    <row r="31" spans="1:15" x14ac:dyDescent="0.35">
      <c r="A31" s="28">
        <v>3</v>
      </c>
      <c r="B31" s="28">
        <v>7</v>
      </c>
      <c r="C31" s="28">
        <v>7</v>
      </c>
      <c r="D31" s="1">
        <v>6</v>
      </c>
      <c r="E31" s="28">
        <v>6</v>
      </c>
      <c r="F31" s="12"/>
      <c r="G31" s="8"/>
      <c r="H31" s="11"/>
      <c r="I31" s="11"/>
      <c r="J31" s="6"/>
      <c r="L31" s="6"/>
      <c r="M31" s="6"/>
      <c r="O31" s="7"/>
    </row>
    <row r="32" spans="1:15" x14ac:dyDescent="0.35">
      <c r="A32" s="28">
        <v>2</v>
      </c>
      <c r="B32" s="28">
        <v>1</v>
      </c>
      <c r="C32" s="28">
        <v>4</v>
      </c>
      <c r="D32" s="1">
        <v>5</v>
      </c>
      <c r="E32" s="28">
        <v>3</v>
      </c>
      <c r="F32" s="12"/>
      <c r="G32" s="8"/>
      <c r="H32" s="11"/>
      <c r="I32" s="11"/>
      <c r="J32" s="6"/>
      <c r="L32" s="6"/>
      <c r="M32" s="6"/>
      <c r="O32" s="7"/>
    </row>
    <row r="33" spans="1:15" x14ac:dyDescent="0.35">
      <c r="A33" s="28">
        <v>4</v>
      </c>
      <c r="B33" s="28">
        <v>6</v>
      </c>
      <c r="C33" s="28">
        <v>6</v>
      </c>
      <c r="D33" s="1">
        <v>4</v>
      </c>
      <c r="E33" s="28">
        <v>5</v>
      </c>
      <c r="F33" s="12"/>
      <c r="G33" s="8"/>
      <c r="H33" s="11"/>
      <c r="I33" s="11"/>
      <c r="J33" s="6"/>
      <c r="L33" s="6"/>
      <c r="M33" s="6"/>
      <c r="O33" s="7"/>
    </row>
    <row r="34" spans="1:15" x14ac:dyDescent="0.35">
      <c r="A34" s="28">
        <v>3</v>
      </c>
      <c r="B34" s="28">
        <v>7</v>
      </c>
      <c r="C34" s="28">
        <v>7</v>
      </c>
      <c r="D34" s="1">
        <v>7</v>
      </c>
      <c r="E34" s="28">
        <v>6</v>
      </c>
      <c r="F34" s="12"/>
      <c r="G34" s="8"/>
      <c r="H34" s="11"/>
      <c r="I34" s="11"/>
      <c r="J34" s="6"/>
      <c r="L34" s="6"/>
      <c r="M34" s="6"/>
      <c r="O34" s="7"/>
    </row>
    <row r="35" spans="1:15" x14ac:dyDescent="0.35">
      <c r="A35" s="28">
        <v>3</v>
      </c>
      <c r="B35" s="28">
        <v>6</v>
      </c>
      <c r="C35" s="28">
        <v>5</v>
      </c>
      <c r="D35" s="1">
        <v>5</v>
      </c>
      <c r="E35" s="28">
        <v>6</v>
      </c>
      <c r="F35" s="12"/>
      <c r="G35" s="8"/>
      <c r="H35" s="11"/>
      <c r="I35" s="11"/>
      <c r="J35" s="6"/>
      <c r="L35" s="6"/>
      <c r="M35" s="6"/>
      <c r="O35" s="7"/>
    </row>
    <row r="36" spans="1:15" x14ac:dyDescent="0.35">
      <c r="A36" s="28">
        <v>7</v>
      </c>
      <c r="B36" s="28">
        <v>7</v>
      </c>
      <c r="C36" s="28">
        <v>7</v>
      </c>
      <c r="D36" s="1">
        <v>6</v>
      </c>
      <c r="E36" s="28">
        <v>7</v>
      </c>
      <c r="F36" s="12"/>
      <c r="G36" s="8"/>
      <c r="H36" s="11"/>
      <c r="I36" s="11"/>
      <c r="J36" s="6"/>
      <c r="L36" s="6"/>
      <c r="M36" s="6"/>
      <c r="O36" s="7"/>
    </row>
    <row r="37" spans="1:15" x14ac:dyDescent="0.35">
      <c r="A37" s="28">
        <v>1</v>
      </c>
      <c r="B37" s="28">
        <v>6</v>
      </c>
      <c r="C37" s="28">
        <v>7</v>
      </c>
      <c r="D37" s="1">
        <v>7</v>
      </c>
      <c r="E37" s="28">
        <v>6</v>
      </c>
      <c r="F37" s="12"/>
      <c r="G37" s="8"/>
      <c r="H37" s="11"/>
      <c r="I37" s="11"/>
      <c r="J37" s="6"/>
      <c r="L37" s="6"/>
      <c r="M37" s="6"/>
      <c r="O37" s="7"/>
    </row>
    <row r="38" spans="1:15" x14ac:dyDescent="0.35">
      <c r="A38" s="28">
        <v>3</v>
      </c>
      <c r="B38" s="28">
        <v>6</v>
      </c>
      <c r="C38" s="28">
        <v>6</v>
      </c>
      <c r="D38" s="1">
        <v>5</v>
      </c>
      <c r="E38" s="28">
        <v>5</v>
      </c>
      <c r="F38" s="12"/>
      <c r="G38" s="8"/>
      <c r="H38" s="11"/>
      <c r="I38" s="11"/>
      <c r="J38" s="6"/>
      <c r="L38" s="6"/>
      <c r="M38" s="6"/>
      <c r="O38" s="7"/>
    </row>
    <row r="39" spans="1:15" x14ac:dyDescent="0.35">
      <c r="A39" s="28">
        <v>5</v>
      </c>
      <c r="B39" s="28">
        <v>7</v>
      </c>
      <c r="C39" s="28">
        <v>4</v>
      </c>
      <c r="D39" s="1">
        <v>5</v>
      </c>
      <c r="E39" s="28">
        <v>5</v>
      </c>
      <c r="F39" s="12"/>
      <c r="G39" s="8"/>
      <c r="H39" s="11"/>
      <c r="I39" s="11"/>
      <c r="J39" s="6"/>
      <c r="L39" s="6"/>
      <c r="M39" s="6"/>
      <c r="O39" s="7"/>
    </row>
    <row r="40" spans="1:15" x14ac:dyDescent="0.35">
      <c r="A40" s="28">
        <v>3</v>
      </c>
      <c r="B40" s="28">
        <v>6</v>
      </c>
      <c r="C40" s="28">
        <v>6</v>
      </c>
      <c r="D40" s="1">
        <v>6</v>
      </c>
      <c r="E40" s="28">
        <v>6</v>
      </c>
      <c r="F40" s="12"/>
      <c r="G40" s="8"/>
      <c r="H40" s="11"/>
      <c r="I40" s="11"/>
      <c r="J40" s="6"/>
      <c r="L40" s="6"/>
      <c r="M40" s="6"/>
      <c r="O40" s="7"/>
    </row>
    <row r="41" spans="1:15" x14ac:dyDescent="0.35">
      <c r="A41" s="28">
        <v>5</v>
      </c>
      <c r="B41" s="28">
        <v>3</v>
      </c>
      <c r="C41" s="28">
        <v>2</v>
      </c>
      <c r="D41" s="1">
        <v>5</v>
      </c>
      <c r="E41" s="28">
        <v>4</v>
      </c>
      <c r="F41" s="12"/>
      <c r="G41" s="8"/>
      <c r="H41" s="11"/>
      <c r="I41" s="11"/>
      <c r="J41" s="6"/>
      <c r="L41" s="6"/>
      <c r="M41" s="6"/>
      <c r="O41" s="7"/>
    </row>
    <row r="42" spans="1:15" x14ac:dyDescent="0.35">
      <c r="A42" s="28">
        <v>3</v>
      </c>
      <c r="B42" s="28">
        <v>6</v>
      </c>
      <c r="C42" s="28">
        <v>5</v>
      </c>
      <c r="D42" s="1">
        <v>5</v>
      </c>
      <c r="E42" s="28">
        <v>6</v>
      </c>
      <c r="F42" s="12"/>
      <c r="G42" s="8"/>
      <c r="H42" s="11"/>
      <c r="I42" s="11"/>
      <c r="J42" s="6"/>
      <c r="L42" s="6"/>
      <c r="M42" s="6"/>
      <c r="O42" s="7"/>
    </row>
    <row r="43" spans="1:15" x14ac:dyDescent="0.35">
      <c r="A43" s="28">
        <v>7</v>
      </c>
      <c r="B43" s="28">
        <v>7</v>
      </c>
      <c r="C43" s="28">
        <v>6</v>
      </c>
      <c r="D43" s="1">
        <v>6</v>
      </c>
      <c r="E43" s="28">
        <v>7</v>
      </c>
      <c r="F43" s="12"/>
      <c r="G43" s="8"/>
      <c r="H43" s="11"/>
      <c r="I43" s="11"/>
      <c r="J43" s="6"/>
      <c r="L43" s="6"/>
      <c r="M43" s="6"/>
      <c r="O43" s="7"/>
    </row>
    <row r="44" spans="1:15" x14ac:dyDescent="0.35">
      <c r="A44" s="28">
        <v>6</v>
      </c>
      <c r="B44" s="28">
        <v>7</v>
      </c>
      <c r="C44" s="28">
        <v>7</v>
      </c>
      <c r="D44" s="1">
        <v>7</v>
      </c>
      <c r="E44" s="28">
        <v>6</v>
      </c>
      <c r="F44" s="12"/>
      <c r="G44" s="8"/>
      <c r="H44" s="11"/>
      <c r="I44" s="11"/>
      <c r="J44" s="6"/>
      <c r="L44" s="6"/>
      <c r="M44" s="6"/>
      <c r="O44" s="7"/>
    </row>
    <row r="45" spans="1:15" x14ac:dyDescent="0.35">
      <c r="A45" s="28">
        <v>3</v>
      </c>
      <c r="B45" s="28">
        <v>6</v>
      </c>
      <c r="C45" s="28">
        <v>6</v>
      </c>
      <c r="D45" s="1">
        <v>4</v>
      </c>
      <c r="E45" s="28">
        <v>5</v>
      </c>
      <c r="F45" s="12"/>
      <c r="G45" s="8"/>
      <c r="H45" s="11"/>
      <c r="I45" s="11"/>
      <c r="J45" s="6"/>
      <c r="L45" s="6"/>
      <c r="M45" s="6"/>
      <c r="O45" s="7"/>
    </row>
    <row r="46" spans="1:15" x14ac:dyDescent="0.35">
      <c r="A46" s="28">
        <v>6</v>
      </c>
      <c r="B46" s="28">
        <v>6</v>
      </c>
      <c r="C46" s="28">
        <v>7</v>
      </c>
      <c r="D46" s="1">
        <v>6</v>
      </c>
      <c r="E46" s="28">
        <v>6</v>
      </c>
      <c r="F46" s="12"/>
      <c r="G46" s="8"/>
      <c r="H46" s="11"/>
      <c r="I46" s="11"/>
      <c r="J46" s="6"/>
      <c r="L46" s="6"/>
      <c r="M46" s="6"/>
      <c r="O46" s="7"/>
    </row>
    <row r="47" spans="1:15" x14ac:dyDescent="0.35">
      <c r="A47" s="28">
        <v>7</v>
      </c>
      <c r="B47" s="28">
        <v>7</v>
      </c>
      <c r="C47" s="28">
        <v>6</v>
      </c>
      <c r="D47" s="1">
        <v>5</v>
      </c>
      <c r="E47" s="28">
        <v>6</v>
      </c>
      <c r="F47" s="12"/>
      <c r="G47" s="8"/>
      <c r="H47" s="11"/>
      <c r="I47" s="11"/>
      <c r="J47" s="6"/>
      <c r="L47" s="6"/>
      <c r="M47" s="6"/>
      <c r="O47" s="7"/>
    </row>
    <row r="48" spans="1:15" x14ac:dyDescent="0.35">
      <c r="A48" s="28">
        <v>6</v>
      </c>
      <c r="B48" s="28">
        <v>7</v>
      </c>
      <c r="C48" s="28">
        <v>6</v>
      </c>
      <c r="D48" s="1">
        <v>7</v>
      </c>
      <c r="E48" s="28">
        <v>7</v>
      </c>
      <c r="F48" s="12"/>
      <c r="G48" s="8"/>
      <c r="H48" s="11"/>
      <c r="I48" s="11"/>
      <c r="J48" s="6"/>
      <c r="L48" s="6"/>
      <c r="M48" s="6"/>
      <c r="O48" s="7"/>
    </row>
    <row r="49" spans="1:15" x14ac:dyDescent="0.35">
      <c r="A49" s="28">
        <v>4</v>
      </c>
      <c r="B49" s="28">
        <v>5</v>
      </c>
      <c r="C49" s="28">
        <v>4</v>
      </c>
      <c r="D49" s="1">
        <v>5</v>
      </c>
      <c r="E49" s="28">
        <v>5</v>
      </c>
      <c r="F49" s="12"/>
      <c r="G49" s="8"/>
      <c r="H49" s="11"/>
      <c r="I49" s="11"/>
      <c r="J49" s="6"/>
      <c r="L49" s="6"/>
      <c r="M49" s="6"/>
      <c r="O49" s="7"/>
    </row>
    <row r="50" spans="1:15" x14ac:dyDescent="0.35">
      <c r="A50" s="28">
        <v>7</v>
      </c>
      <c r="B50" s="28">
        <v>4</v>
      </c>
      <c r="C50" s="28">
        <v>4</v>
      </c>
      <c r="D50" s="1">
        <v>6</v>
      </c>
      <c r="E50" s="28">
        <v>6</v>
      </c>
      <c r="F50" s="12"/>
      <c r="G50" s="8"/>
      <c r="H50" s="11"/>
      <c r="I50" s="11"/>
      <c r="J50" s="6"/>
      <c r="L50" s="6"/>
      <c r="M50" s="6"/>
      <c r="O50" s="7"/>
    </row>
    <row r="51" spans="1:15" x14ac:dyDescent="0.35">
      <c r="A51" s="28">
        <v>3</v>
      </c>
      <c r="B51" s="28">
        <v>6</v>
      </c>
      <c r="C51" s="28">
        <v>7</v>
      </c>
      <c r="D51" s="1">
        <v>6</v>
      </c>
      <c r="E51" s="28">
        <v>6</v>
      </c>
      <c r="F51" s="12"/>
      <c r="G51" s="8"/>
      <c r="H51" s="11"/>
      <c r="I51" s="11"/>
      <c r="J51" s="6"/>
      <c r="L51" s="6"/>
      <c r="M51" s="6"/>
      <c r="O51" s="7"/>
    </row>
    <row r="52" spans="1:15" x14ac:dyDescent="0.35">
      <c r="A52" s="28">
        <v>3</v>
      </c>
      <c r="B52" s="28">
        <v>6</v>
      </c>
      <c r="C52" s="28">
        <v>5</v>
      </c>
      <c r="D52" s="1">
        <v>5</v>
      </c>
      <c r="E52" s="28">
        <v>5</v>
      </c>
      <c r="F52" s="12"/>
      <c r="G52" s="8"/>
      <c r="H52" s="11"/>
      <c r="I52" s="11"/>
      <c r="J52" s="6"/>
      <c r="L52" s="6"/>
      <c r="M52" s="6"/>
      <c r="O52" s="7"/>
    </row>
    <row r="53" spans="1:15" x14ac:dyDescent="0.35">
      <c r="A53" s="28">
        <v>6</v>
      </c>
      <c r="B53" s="28">
        <v>7</v>
      </c>
      <c r="C53" s="28">
        <v>6</v>
      </c>
      <c r="D53" s="1">
        <v>5</v>
      </c>
      <c r="E53" s="28">
        <v>6</v>
      </c>
      <c r="F53" s="12"/>
      <c r="G53" s="8"/>
      <c r="H53" s="11"/>
      <c r="I53" s="11"/>
      <c r="J53" s="6"/>
      <c r="L53" s="6"/>
      <c r="M53" s="6"/>
      <c r="O53" s="7"/>
    </row>
    <row r="54" spans="1:15" x14ac:dyDescent="0.35">
      <c r="A54" s="28">
        <v>4</v>
      </c>
      <c r="B54" s="28">
        <v>5</v>
      </c>
      <c r="C54" s="28">
        <v>5</v>
      </c>
      <c r="D54" s="1">
        <v>6</v>
      </c>
      <c r="E54" s="28">
        <v>4</v>
      </c>
      <c r="F54" s="12"/>
      <c r="G54" s="8"/>
      <c r="H54" s="11"/>
      <c r="I54" s="11"/>
      <c r="J54" s="6"/>
      <c r="L54" s="6"/>
      <c r="M54" s="6"/>
      <c r="O54" s="7"/>
    </row>
    <row r="55" spans="1:15" x14ac:dyDescent="0.35">
      <c r="A55" s="28">
        <v>4</v>
      </c>
      <c r="B55" s="28">
        <v>5</v>
      </c>
      <c r="C55" s="28">
        <v>5</v>
      </c>
      <c r="D55" s="1">
        <v>6</v>
      </c>
      <c r="E55" s="28">
        <v>4</v>
      </c>
      <c r="F55" s="12"/>
      <c r="G55" s="8"/>
      <c r="H55" s="11"/>
      <c r="I55" s="11"/>
      <c r="J55" s="6"/>
      <c r="L55" s="6"/>
      <c r="M55" s="6"/>
      <c r="O55" s="7"/>
    </row>
    <row r="56" spans="1:15" x14ac:dyDescent="0.35">
      <c r="A56" s="28">
        <v>2</v>
      </c>
      <c r="B56" s="28">
        <v>2</v>
      </c>
      <c r="C56" s="28">
        <v>2</v>
      </c>
      <c r="D56" s="1">
        <v>2</v>
      </c>
      <c r="E56" s="28">
        <v>1</v>
      </c>
      <c r="F56" s="12"/>
      <c r="G56" s="8"/>
      <c r="H56" s="11"/>
      <c r="I56" s="11"/>
      <c r="J56" s="6"/>
      <c r="L56" s="6"/>
      <c r="M56" s="6"/>
      <c r="O56" s="7"/>
    </row>
    <row r="57" spans="1:15" x14ac:dyDescent="0.35">
      <c r="A57" s="28">
        <v>2</v>
      </c>
      <c r="B57" s="28">
        <v>7</v>
      </c>
      <c r="C57" s="28">
        <v>7</v>
      </c>
      <c r="D57" s="1">
        <v>5</v>
      </c>
      <c r="E57" s="28">
        <v>4</v>
      </c>
      <c r="F57" s="12"/>
      <c r="G57" s="8"/>
      <c r="H57" s="11"/>
      <c r="I57" s="11"/>
      <c r="J57" s="6"/>
      <c r="L57" s="6"/>
      <c r="M57" s="6"/>
      <c r="O57" s="7"/>
    </row>
    <row r="58" spans="1:15" x14ac:dyDescent="0.35">
      <c r="A58" s="28">
        <v>7</v>
      </c>
      <c r="B58" s="28">
        <v>7</v>
      </c>
      <c r="C58" s="28">
        <v>7</v>
      </c>
      <c r="D58" s="1">
        <v>7</v>
      </c>
      <c r="E58" s="28">
        <v>7</v>
      </c>
      <c r="F58" s="12"/>
      <c r="G58" s="8"/>
      <c r="H58" s="11"/>
      <c r="I58" s="11"/>
      <c r="J58" s="6"/>
      <c r="L58" s="6"/>
      <c r="M58" s="6"/>
      <c r="O58" s="7"/>
    </row>
    <row r="59" spans="1:15" x14ac:dyDescent="0.35">
      <c r="A59" s="28">
        <v>2</v>
      </c>
      <c r="B59" s="28">
        <v>5</v>
      </c>
      <c r="C59" s="28">
        <v>5</v>
      </c>
      <c r="D59" s="1">
        <v>6</v>
      </c>
      <c r="E59" s="28">
        <v>4</v>
      </c>
      <c r="F59" s="12"/>
      <c r="G59" s="8"/>
      <c r="H59" s="11"/>
      <c r="I59" s="11"/>
      <c r="J59" s="6"/>
      <c r="L59" s="6"/>
      <c r="M59" s="6"/>
      <c r="O59" s="7"/>
    </row>
    <row r="60" spans="1:15" x14ac:dyDescent="0.35">
      <c r="A60" s="28">
        <v>2</v>
      </c>
      <c r="B60" s="28">
        <v>5</v>
      </c>
      <c r="C60" s="28">
        <v>5</v>
      </c>
      <c r="D60" s="1">
        <v>6</v>
      </c>
      <c r="E60" s="28">
        <v>4</v>
      </c>
      <c r="F60" s="12"/>
      <c r="G60" s="8"/>
      <c r="H60" s="11"/>
      <c r="I60" s="11"/>
      <c r="J60" s="6"/>
      <c r="L60" s="6"/>
      <c r="M60" s="6"/>
      <c r="O60" s="7"/>
    </row>
    <row r="61" spans="1:15" x14ac:dyDescent="0.35">
      <c r="A61" s="28">
        <v>7</v>
      </c>
      <c r="B61" s="28">
        <v>6</v>
      </c>
      <c r="C61" s="28">
        <v>7</v>
      </c>
      <c r="D61" s="1">
        <v>7</v>
      </c>
      <c r="E61" s="28">
        <v>7</v>
      </c>
      <c r="F61" s="12"/>
      <c r="G61" s="8"/>
      <c r="H61" s="11"/>
      <c r="I61" s="11"/>
      <c r="J61" s="6"/>
      <c r="L61" s="6"/>
      <c r="M61" s="6"/>
      <c r="O61" s="7"/>
    </row>
    <row r="62" spans="1:15" x14ac:dyDescent="0.35">
      <c r="A62" s="28">
        <v>6</v>
      </c>
      <c r="B62" s="28">
        <v>1</v>
      </c>
      <c r="C62" s="28">
        <v>2</v>
      </c>
      <c r="D62" s="1">
        <v>3</v>
      </c>
      <c r="E62" s="28">
        <v>2</v>
      </c>
      <c r="F62" s="12"/>
      <c r="G62" s="8"/>
      <c r="H62" s="11"/>
      <c r="I62" s="11"/>
      <c r="J62" s="6"/>
      <c r="L62" s="6"/>
      <c r="M62" s="6"/>
      <c r="O62" s="7"/>
    </row>
    <row r="63" spans="1:15" x14ac:dyDescent="0.35">
      <c r="A63" s="28">
        <v>7</v>
      </c>
      <c r="B63" s="28">
        <v>6</v>
      </c>
      <c r="C63" s="28">
        <v>7</v>
      </c>
      <c r="D63" s="1">
        <v>7</v>
      </c>
      <c r="E63" s="28">
        <v>6</v>
      </c>
      <c r="F63" s="12"/>
      <c r="G63" s="8"/>
      <c r="H63" s="11"/>
      <c r="I63" s="11"/>
      <c r="J63" s="6"/>
      <c r="L63" s="6"/>
      <c r="M63" s="6"/>
      <c r="O63" s="7"/>
    </row>
    <row r="64" spans="1:15" x14ac:dyDescent="0.35">
      <c r="A64" s="28">
        <v>4</v>
      </c>
      <c r="B64" s="28">
        <v>6</v>
      </c>
      <c r="C64" s="28">
        <v>4</v>
      </c>
      <c r="D64" s="1">
        <v>4</v>
      </c>
      <c r="E64" s="28">
        <v>5</v>
      </c>
      <c r="F64" s="12"/>
      <c r="G64" s="8"/>
      <c r="H64" s="11"/>
      <c r="I64" s="11"/>
      <c r="J64" s="6"/>
      <c r="L64" s="6"/>
      <c r="M64" s="6"/>
      <c r="O64" s="7"/>
    </row>
    <row r="65" spans="1:15" x14ac:dyDescent="0.35">
      <c r="A65" s="28">
        <v>6</v>
      </c>
      <c r="B65" s="28">
        <v>7</v>
      </c>
      <c r="C65" s="28">
        <v>7</v>
      </c>
      <c r="D65" s="1">
        <v>7</v>
      </c>
      <c r="E65" s="28">
        <v>7</v>
      </c>
      <c r="F65" s="12"/>
      <c r="G65" s="8"/>
      <c r="H65" s="11"/>
      <c r="I65" s="11"/>
      <c r="J65" s="6"/>
      <c r="L65" s="6"/>
      <c r="O65" s="7"/>
    </row>
    <row r="66" spans="1:15" x14ac:dyDescent="0.35">
      <c r="A66" s="28">
        <v>1</v>
      </c>
      <c r="B66" s="28">
        <v>4</v>
      </c>
      <c r="C66" s="28">
        <v>2</v>
      </c>
      <c r="D66" s="1">
        <v>1</v>
      </c>
      <c r="E66" s="28">
        <v>1</v>
      </c>
      <c r="F66" s="12"/>
      <c r="G66" s="8"/>
      <c r="H66" s="11"/>
      <c r="I66" s="11"/>
      <c r="J66" s="6"/>
      <c r="L66" s="6"/>
      <c r="M66" s="6"/>
      <c r="O66" s="7"/>
    </row>
    <row r="67" spans="1:15" x14ac:dyDescent="0.35">
      <c r="A67" s="28">
        <v>3</v>
      </c>
      <c r="B67" s="28">
        <v>7</v>
      </c>
      <c r="C67" s="28">
        <v>7</v>
      </c>
      <c r="D67" s="1">
        <v>4</v>
      </c>
      <c r="E67" s="28">
        <v>6</v>
      </c>
      <c r="F67" s="12"/>
      <c r="G67" s="8"/>
      <c r="H67" s="11"/>
      <c r="I67" s="11"/>
      <c r="J67" s="6"/>
      <c r="L67" s="6"/>
      <c r="M67" s="6"/>
      <c r="O67" s="7"/>
    </row>
    <row r="68" spans="1:15" x14ac:dyDescent="0.35">
      <c r="A68" s="28">
        <v>4</v>
      </c>
      <c r="B68" s="28">
        <v>6</v>
      </c>
      <c r="C68" s="28">
        <v>5</v>
      </c>
      <c r="D68" s="1">
        <v>6</v>
      </c>
      <c r="E68" s="28">
        <v>6</v>
      </c>
      <c r="F68" s="12"/>
      <c r="G68" s="8"/>
      <c r="H68" s="11"/>
      <c r="I68" s="11"/>
      <c r="J68" s="6"/>
      <c r="L68" s="6"/>
      <c r="M68" s="6"/>
      <c r="O68" s="7"/>
    </row>
    <row r="69" spans="1:15" x14ac:dyDescent="0.35">
      <c r="A69" s="28">
        <v>4</v>
      </c>
      <c r="B69" s="28">
        <v>6</v>
      </c>
      <c r="C69" s="28">
        <v>5</v>
      </c>
      <c r="D69" s="1">
        <v>6</v>
      </c>
      <c r="E69" s="28">
        <v>6</v>
      </c>
      <c r="F69" s="12"/>
      <c r="G69" s="8"/>
      <c r="H69" s="11"/>
      <c r="I69" s="11"/>
      <c r="J69" s="6"/>
      <c r="L69" s="6"/>
      <c r="M69" s="6"/>
      <c r="O69" s="7"/>
    </row>
    <row r="70" spans="1:15" x14ac:dyDescent="0.35">
      <c r="A70" s="28">
        <v>5</v>
      </c>
      <c r="B70" s="28">
        <v>6</v>
      </c>
      <c r="C70" s="28">
        <v>6</v>
      </c>
      <c r="D70" s="1">
        <v>5</v>
      </c>
      <c r="E70" s="28">
        <v>6</v>
      </c>
      <c r="F70" s="12"/>
      <c r="G70" s="8"/>
      <c r="H70" s="11"/>
      <c r="I70" s="11"/>
      <c r="J70" s="6"/>
      <c r="L70" s="6"/>
      <c r="M70" s="6"/>
      <c r="O70" s="7"/>
    </row>
    <row r="71" spans="1:15" x14ac:dyDescent="0.35">
      <c r="A71" s="28">
        <v>6</v>
      </c>
      <c r="B71" s="28">
        <v>7</v>
      </c>
      <c r="C71" s="28">
        <v>6</v>
      </c>
      <c r="D71" s="1">
        <v>5</v>
      </c>
      <c r="E71" s="28">
        <v>6</v>
      </c>
      <c r="F71" s="12"/>
      <c r="G71" s="8"/>
      <c r="H71" s="11"/>
      <c r="I71" s="11"/>
      <c r="J71" s="6"/>
      <c r="L71" s="6"/>
      <c r="M71" s="6"/>
      <c r="O71" s="7"/>
    </row>
    <row r="72" spans="1:15" x14ac:dyDescent="0.35">
      <c r="A72" s="28">
        <v>5</v>
      </c>
      <c r="B72" s="28">
        <v>7</v>
      </c>
      <c r="C72" s="28">
        <v>7</v>
      </c>
      <c r="D72" s="1">
        <v>7</v>
      </c>
      <c r="E72" s="28">
        <v>6</v>
      </c>
      <c r="F72" s="12"/>
      <c r="G72" s="8"/>
      <c r="H72" s="11"/>
      <c r="I72" s="11"/>
      <c r="J72" s="6"/>
      <c r="L72" s="6"/>
      <c r="M72" s="6"/>
      <c r="O72" s="7"/>
    </row>
    <row r="73" spans="1:15" x14ac:dyDescent="0.35">
      <c r="A73" s="28">
        <v>5</v>
      </c>
      <c r="B73" s="28">
        <v>2</v>
      </c>
      <c r="C73" s="28">
        <v>4</v>
      </c>
      <c r="D73" s="1">
        <v>3</v>
      </c>
      <c r="E73" s="28">
        <v>3</v>
      </c>
      <c r="F73" s="12"/>
      <c r="G73" s="8"/>
      <c r="H73" s="11"/>
      <c r="I73" s="11"/>
      <c r="J73" s="6"/>
      <c r="L73" s="6"/>
      <c r="M73" s="6"/>
      <c r="O73" s="7"/>
    </row>
    <row r="74" spans="1:15" x14ac:dyDescent="0.35">
      <c r="A74" s="28">
        <v>4</v>
      </c>
      <c r="B74" s="28">
        <v>6</v>
      </c>
      <c r="C74" s="28">
        <v>6</v>
      </c>
      <c r="D74" s="1">
        <v>6</v>
      </c>
      <c r="E74" s="28">
        <v>6</v>
      </c>
      <c r="F74" s="12"/>
      <c r="G74" s="8"/>
      <c r="H74" s="11"/>
      <c r="I74" s="11"/>
      <c r="J74" s="6"/>
      <c r="L74" s="6"/>
      <c r="M74" s="6"/>
      <c r="O74" s="7"/>
    </row>
    <row r="75" spans="1:15" x14ac:dyDescent="0.35">
      <c r="A75" s="28">
        <v>5</v>
      </c>
      <c r="B75" s="28">
        <v>7</v>
      </c>
      <c r="C75" s="28">
        <v>5</v>
      </c>
      <c r="D75" s="1">
        <v>5</v>
      </c>
      <c r="E75" s="28">
        <v>5</v>
      </c>
      <c r="F75" s="12"/>
      <c r="G75" s="8"/>
      <c r="H75" s="11"/>
      <c r="I75" s="11"/>
      <c r="J75" s="6"/>
      <c r="L75" s="6"/>
      <c r="M75" s="6"/>
      <c r="O75" s="7"/>
    </row>
    <row r="76" spans="1:15" x14ac:dyDescent="0.35">
      <c r="A76" s="28">
        <v>2</v>
      </c>
      <c r="B76" s="28">
        <v>6</v>
      </c>
      <c r="C76" s="28">
        <v>6</v>
      </c>
      <c r="D76" s="1">
        <v>5</v>
      </c>
      <c r="E76" s="28">
        <v>5</v>
      </c>
      <c r="F76" s="12"/>
      <c r="G76" s="8"/>
      <c r="H76" s="11"/>
      <c r="I76" s="11"/>
      <c r="J76" s="6"/>
      <c r="L76" s="6"/>
      <c r="M76" s="6"/>
      <c r="O76" s="7"/>
    </row>
    <row r="77" spans="1:15" x14ac:dyDescent="0.35">
      <c r="A77" s="28">
        <v>4</v>
      </c>
      <c r="B77" s="28">
        <v>6</v>
      </c>
      <c r="C77" s="28">
        <v>7</v>
      </c>
      <c r="D77" s="1">
        <v>5</v>
      </c>
      <c r="E77" s="28">
        <v>5</v>
      </c>
      <c r="F77" s="12"/>
      <c r="G77" s="8"/>
      <c r="H77" s="11"/>
      <c r="I77" s="11"/>
      <c r="J77" s="6"/>
      <c r="L77" s="6"/>
      <c r="M77" s="6"/>
      <c r="O77" s="7"/>
    </row>
    <row r="78" spans="1:15" x14ac:dyDescent="0.35">
      <c r="A78" s="28">
        <v>6</v>
      </c>
      <c r="B78" s="28">
        <v>6</v>
      </c>
      <c r="C78" s="28">
        <v>7</v>
      </c>
      <c r="D78" s="1">
        <v>7</v>
      </c>
      <c r="E78" s="28">
        <v>7</v>
      </c>
      <c r="F78" s="12"/>
      <c r="G78" s="8"/>
      <c r="H78" s="11"/>
      <c r="I78" s="11"/>
      <c r="J78" s="6"/>
      <c r="L78" s="6"/>
      <c r="M78" s="6"/>
      <c r="O78" s="7"/>
    </row>
    <row r="79" spans="1:15" x14ac:dyDescent="0.35">
      <c r="A79" s="28">
        <v>5</v>
      </c>
      <c r="B79" s="28">
        <v>6</v>
      </c>
      <c r="C79" s="28">
        <v>6</v>
      </c>
      <c r="D79" s="1">
        <v>5</v>
      </c>
      <c r="E79" s="28">
        <v>5</v>
      </c>
      <c r="F79" s="12"/>
      <c r="G79" s="8"/>
      <c r="H79" s="11"/>
      <c r="I79" s="11"/>
      <c r="J79" s="6"/>
      <c r="L79" s="6"/>
      <c r="M79" s="6"/>
      <c r="O79" s="7"/>
    </row>
    <row r="80" spans="1:15" x14ac:dyDescent="0.35">
      <c r="A80" s="28">
        <v>5</v>
      </c>
      <c r="B80" s="28">
        <v>4</v>
      </c>
      <c r="C80" s="28">
        <v>4</v>
      </c>
      <c r="D80" s="1">
        <v>4</v>
      </c>
      <c r="E80" s="28">
        <v>4</v>
      </c>
      <c r="F80" s="12"/>
      <c r="G80" s="8"/>
      <c r="H80" s="11"/>
      <c r="I80" s="11"/>
      <c r="J80" s="6"/>
      <c r="L80" s="6"/>
      <c r="M80" s="6"/>
      <c r="O80" s="7"/>
    </row>
    <row r="81" spans="1:15" x14ac:dyDescent="0.35">
      <c r="A81" s="28">
        <v>4</v>
      </c>
      <c r="B81" s="28">
        <v>6</v>
      </c>
      <c r="C81" s="28">
        <v>6</v>
      </c>
      <c r="D81" s="1">
        <v>3</v>
      </c>
      <c r="E81" s="28">
        <v>4</v>
      </c>
      <c r="F81" s="12"/>
      <c r="G81" s="8"/>
      <c r="H81" s="11"/>
      <c r="I81" s="11"/>
      <c r="J81" s="6"/>
      <c r="L81" s="6"/>
      <c r="M81" s="6"/>
      <c r="O81" s="7"/>
    </row>
    <row r="82" spans="1:15" x14ac:dyDescent="0.35">
      <c r="A82" s="28">
        <v>5</v>
      </c>
      <c r="B82" s="28">
        <v>5</v>
      </c>
      <c r="C82" s="28">
        <v>5</v>
      </c>
      <c r="D82" s="1">
        <v>5</v>
      </c>
      <c r="E82" s="28">
        <v>5</v>
      </c>
      <c r="F82" s="12"/>
      <c r="G82" s="8"/>
      <c r="H82" s="11"/>
      <c r="I82" s="11"/>
      <c r="J82" s="6"/>
      <c r="L82" s="6"/>
      <c r="M82" s="6"/>
      <c r="O82" s="7"/>
    </row>
    <row r="83" spans="1:15" x14ac:dyDescent="0.35">
      <c r="A83" s="28">
        <v>2</v>
      </c>
      <c r="B83" s="28">
        <v>7</v>
      </c>
      <c r="C83" s="28">
        <v>6</v>
      </c>
      <c r="D83" s="1">
        <v>4</v>
      </c>
      <c r="E83" s="28">
        <v>6</v>
      </c>
      <c r="F83" s="12"/>
      <c r="G83" s="8"/>
      <c r="H83" s="11"/>
      <c r="I83" s="11"/>
      <c r="J83" s="6"/>
      <c r="L83" s="6"/>
      <c r="M83" s="6"/>
      <c r="O83" s="7"/>
    </row>
    <row r="84" spans="1:15" x14ac:dyDescent="0.35">
      <c r="A84" s="28">
        <v>4</v>
      </c>
      <c r="B84" s="28">
        <v>7</v>
      </c>
      <c r="C84" s="28">
        <v>6</v>
      </c>
      <c r="D84" s="1">
        <v>6</v>
      </c>
      <c r="E84" s="28">
        <v>6</v>
      </c>
      <c r="F84" s="12"/>
      <c r="G84" s="8"/>
      <c r="H84" s="11"/>
      <c r="I84" s="11"/>
      <c r="J84" s="6"/>
      <c r="L84" s="6"/>
      <c r="M84" s="6"/>
      <c r="O84" s="7"/>
    </row>
    <row r="85" spans="1:15" x14ac:dyDescent="0.35">
      <c r="A85" s="28">
        <v>7</v>
      </c>
      <c r="B85" s="28">
        <v>6</v>
      </c>
      <c r="C85" s="28">
        <v>7</v>
      </c>
      <c r="D85" s="1">
        <v>7</v>
      </c>
      <c r="E85" s="28">
        <v>7</v>
      </c>
      <c r="F85" s="12"/>
      <c r="G85" s="8"/>
      <c r="H85" s="11"/>
      <c r="I85" s="11"/>
      <c r="J85" s="6"/>
      <c r="L85" s="6"/>
      <c r="M85" s="6"/>
      <c r="O85" s="7"/>
    </row>
    <row r="86" spans="1:15" x14ac:dyDescent="0.35">
      <c r="A86" s="28">
        <v>7</v>
      </c>
      <c r="B86" s="28">
        <v>5</v>
      </c>
      <c r="C86" s="28">
        <v>6</v>
      </c>
      <c r="D86" s="1">
        <v>7</v>
      </c>
      <c r="E86" s="28">
        <v>7</v>
      </c>
      <c r="F86" s="12"/>
      <c r="G86" s="8"/>
      <c r="H86" s="11"/>
      <c r="I86" s="11"/>
      <c r="J86" s="6"/>
      <c r="L86" s="6"/>
      <c r="M86" s="6"/>
      <c r="O86" s="7"/>
    </row>
    <row r="87" spans="1:15" x14ac:dyDescent="0.35">
      <c r="A87" s="28">
        <v>5</v>
      </c>
      <c r="B87" s="28">
        <v>7</v>
      </c>
      <c r="C87" s="28">
        <v>7</v>
      </c>
      <c r="D87" s="1">
        <v>7</v>
      </c>
      <c r="E87" s="28">
        <v>6</v>
      </c>
      <c r="F87" s="12"/>
      <c r="G87" s="8"/>
      <c r="H87" s="11"/>
      <c r="I87" s="11"/>
      <c r="J87" s="6"/>
      <c r="L87" s="6"/>
      <c r="M87" s="6"/>
      <c r="O87" s="7"/>
    </row>
    <row r="88" spans="1:15" x14ac:dyDescent="0.35">
      <c r="A88" s="28">
        <v>4</v>
      </c>
      <c r="B88" s="28">
        <v>4</v>
      </c>
      <c r="C88" s="28">
        <v>6</v>
      </c>
      <c r="D88" s="1">
        <v>4</v>
      </c>
      <c r="E88" s="28">
        <v>5</v>
      </c>
      <c r="F88" s="12"/>
      <c r="G88" s="8"/>
      <c r="H88" s="11"/>
      <c r="I88" s="11"/>
      <c r="J88" s="6"/>
      <c r="L88" s="6"/>
      <c r="M88" s="6"/>
      <c r="O88" s="7"/>
    </row>
    <row r="89" spans="1:15" x14ac:dyDescent="0.35">
      <c r="A89" s="28">
        <v>4</v>
      </c>
      <c r="B89" s="28">
        <v>4</v>
      </c>
      <c r="C89" s="28">
        <v>7</v>
      </c>
      <c r="D89" s="1">
        <v>3</v>
      </c>
      <c r="E89" s="28">
        <v>6</v>
      </c>
      <c r="F89" s="12"/>
      <c r="G89" s="8"/>
      <c r="H89" s="11"/>
      <c r="I89" s="11"/>
      <c r="J89" s="6"/>
      <c r="L89" s="6"/>
      <c r="M89" s="6"/>
      <c r="O89" s="7"/>
    </row>
    <row r="90" spans="1:15" x14ac:dyDescent="0.35">
      <c r="A90" s="28">
        <v>5</v>
      </c>
      <c r="B90" s="28">
        <v>7</v>
      </c>
      <c r="C90" s="28">
        <v>5</v>
      </c>
      <c r="D90" s="1">
        <v>5</v>
      </c>
      <c r="E90" s="28">
        <v>5</v>
      </c>
      <c r="F90" s="12"/>
      <c r="G90" s="8"/>
      <c r="H90" s="11"/>
      <c r="I90" s="11"/>
      <c r="J90" s="6"/>
      <c r="L90" s="6"/>
      <c r="M90" s="6"/>
      <c r="O90" s="7"/>
    </row>
    <row r="91" spans="1:15" x14ac:dyDescent="0.35">
      <c r="A91" s="28">
        <v>1</v>
      </c>
      <c r="B91" s="28">
        <v>6</v>
      </c>
      <c r="C91" s="28">
        <v>7</v>
      </c>
      <c r="D91" s="1">
        <v>6</v>
      </c>
      <c r="E91" s="28">
        <v>6</v>
      </c>
      <c r="F91" s="12"/>
      <c r="G91" s="8"/>
      <c r="H91" s="11"/>
      <c r="I91" s="11"/>
      <c r="J91" s="6"/>
      <c r="L91" s="6"/>
      <c r="M91" s="6"/>
      <c r="O91" s="7"/>
    </row>
    <row r="92" spans="1:15" x14ac:dyDescent="0.35">
      <c r="A92" s="28">
        <v>7</v>
      </c>
      <c r="B92" s="28">
        <v>6</v>
      </c>
      <c r="C92" s="28">
        <v>6</v>
      </c>
      <c r="D92" s="1">
        <v>7</v>
      </c>
      <c r="E92" s="28">
        <v>7</v>
      </c>
      <c r="F92" s="12"/>
      <c r="G92" s="8"/>
      <c r="H92" s="11"/>
      <c r="I92" s="11"/>
      <c r="J92" s="6"/>
      <c r="L92" s="6"/>
      <c r="M92" s="6"/>
      <c r="O92" s="7"/>
    </row>
    <row r="93" spans="1:15" x14ac:dyDescent="0.35">
      <c r="A93" s="28">
        <v>6</v>
      </c>
      <c r="B93" s="28">
        <v>6</v>
      </c>
      <c r="C93" s="28">
        <v>7</v>
      </c>
      <c r="D93" s="1">
        <v>5</v>
      </c>
      <c r="E93" s="28">
        <v>6</v>
      </c>
      <c r="F93" s="12"/>
      <c r="G93" s="8"/>
      <c r="H93" s="11"/>
      <c r="I93" s="11"/>
      <c r="J93" s="6"/>
      <c r="L93" s="6"/>
      <c r="M93" s="6"/>
      <c r="O93" s="7"/>
    </row>
    <row r="94" spans="1:15" x14ac:dyDescent="0.35">
      <c r="A94" s="28">
        <v>5</v>
      </c>
      <c r="B94" s="28">
        <v>6</v>
      </c>
      <c r="C94" s="28">
        <v>5</v>
      </c>
      <c r="D94" s="1">
        <v>7</v>
      </c>
      <c r="E94" s="28">
        <v>6</v>
      </c>
      <c r="F94" s="12"/>
      <c r="G94" s="8"/>
      <c r="H94" s="11"/>
      <c r="I94" s="11"/>
      <c r="J94" s="6"/>
      <c r="L94" s="6"/>
      <c r="M94" s="6"/>
      <c r="O94" s="7"/>
    </row>
    <row r="95" spans="1:15" x14ac:dyDescent="0.35">
      <c r="A95" s="28">
        <v>5</v>
      </c>
      <c r="B95" s="28">
        <v>6</v>
      </c>
      <c r="C95" s="28">
        <v>5</v>
      </c>
      <c r="D95" s="1">
        <v>7</v>
      </c>
      <c r="E95" s="28">
        <v>6</v>
      </c>
      <c r="F95" s="12"/>
      <c r="G95" s="8"/>
      <c r="H95" s="11"/>
      <c r="I95" s="11"/>
      <c r="J95" s="6"/>
      <c r="L95" s="6"/>
      <c r="M95" s="6"/>
      <c r="O95" s="7"/>
    </row>
    <row r="96" spans="1:15" x14ac:dyDescent="0.35">
      <c r="A96" s="28">
        <v>7</v>
      </c>
      <c r="B96" s="28">
        <v>7</v>
      </c>
      <c r="C96" s="28">
        <v>7</v>
      </c>
      <c r="D96" s="1">
        <v>7</v>
      </c>
      <c r="E96" s="28">
        <v>7</v>
      </c>
      <c r="F96" s="12"/>
      <c r="G96" s="8"/>
      <c r="H96" s="11"/>
      <c r="I96" s="11"/>
      <c r="J96" s="6"/>
      <c r="L96" s="6"/>
      <c r="M96" s="6"/>
      <c r="O96" s="7"/>
    </row>
    <row r="97" spans="1:15" x14ac:dyDescent="0.35">
      <c r="A97" s="28">
        <v>6</v>
      </c>
      <c r="B97" s="28">
        <v>7</v>
      </c>
      <c r="C97" s="28">
        <v>6</v>
      </c>
      <c r="D97" s="1">
        <v>7</v>
      </c>
      <c r="E97" s="28">
        <v>7</v>
      </c>
      <c r="F97" s="12"/>
      <c r="G97" s="8"/>
      <c r="H97" s="11"/>
      <c r="I97" s="11"/>
      <c r="J97" s="6"/>
      <c r="L97" s="6"/>
      <c r="M97" s="6"/>
      <c r="O97" s="7"/>
    </row>
    <row r="98" spans="1:15" x14ac:dyDescent="0.35">
      <c r="A98" s="28">
        <v>7</v>
      </c>
      <c r="B98" s="28">
        <v>7</v>
      </c>
      <c r="C98" s="28">
        <v>7</v>
      </c>
      <c r="D98" s="1">
        <v>6</v>
      </c>
      <c r="E98" s="28">
        <v>7</v>
      </c>
      <c r="F98" s="12"/>
      <c r="G98" s="8"/>
      <c r="H98" s="11"/>
      <c r="I98" s="11"/>
      <c r="J98" s="6"/>
      <c r="L98" s="6"/>
      <c r="M98" s="6"/>
      <c r="O98" s="7"/>
    </row>
    <row r="99" spans="1:15" x14ac:dyDescent="0.35">
      <c r="A99" s="28">
        <v>4</v>
      </c>
      <c r="B99" s="28">
        <v>5</v>
      </c>
      <c r="C99" s="28">
        <v>5</v>
      </c>
      <c r="D99" s="1">
        <v>6</v>
      </c>
      <c r="E99" s="28">
        <v>6</v>
      </c>
      <c r="F99" s="12"/>
      <c r="G99" s="8"/>
      <c r="H99" s="11"/>
      <c r="I99" s="11"/>
      <c r="J99" s="6"/>
      <c r="L99" s="6"/>
      <c r="M99" s="6"/>
      <c r="O99" s="7"/>
    </row>
    <row r="100" spans="1:15" x14ac:dyDescent="0.35">
      <c r="A100" s="28">
        <v>7</v>
      </c>
      <c r="B100" s="28">
        <v>7</v>
      </c>
      <c r="C100" s="28">
        <v>6</v>
      </c>
      <c r="D100" s="1">
        <v>6</v>
      </c>
      <c r="E100" s="28">
        <v>7</v>
      </c>
      <c r="F100" s="12"/>
      <c r="G100" s="8"/>
      <c r="H100" s="11"/>
      <c r="I100" s="11"/>
      <c r="J100" s="6"/>
      <c r="L100" s="6"/>
      <c r="M100" s="6"/>
      <c r="O100" s="7"/>
    </row>
    <row r="101" spans="1:15" x14ac:dyDescent="0.35">
      <c r="A101" s="28">
        <v>5</v>
      </c>
      <c r="B101" s="28">
        <v>7</v>
      </c>
      <c r="C101" s="28">
        <v>5</v>
      </c>
      <c r="D101" s="1">
        <v>7</v>
      </c>
      <c r="E101" s="28">
        <v>4</v>
      </c>
    </row>
    <row r="102" spans="1:15" x14ac:dyDescent="0.35">
      <c r="A102" s="28">
        <v>7</v>
      </c>
      <c r="B102" s="28">
        <v>7</v>
      </c>
      <c r="C102" s="28">
        <v>7</v>
      </c>
      <c r="D102" s="1">
        <v>7</v>
      </c>
      <c r="E102" s="28">
        <v>7</v>
      </c>
    </row>
    <row r="103" spans="1:15" x14ac:dyDescent="0.35">
      <c r="A103" s="28">
        <v>7</v>
      </c>
      <c r="B103" s="28">
        <v>7</v>
      </c>
      <c r="C103" s="28">
        <v>7</v>
      </c>
      <c r="D103" s="1">
        <v>7</v>
      </c>
      <c r="E103" s="28">
        <v>7</v>
      </c>
    </row>
    <row r="104" spans="1:15" x14ac:dyDescent="0.35">
      <c r="A104" s="28">
        <v>7</v>
      </c>
      <c r="B104" s="28">
        <v>6</v>
      </c>
      <c r="C104" s="28">
        <v>5</v>
      </c>
      <c r="D104" s="1">
        <v>6</v>
      </c>
      <c r="E104" s="28">
        <v>6</v>
      </c>
    </row>
    <row r="105" spans="1:15" x14ac:dyDescent="0.35">
      <c r="A105" s="28">
        <v>5</v>
      </c>
      <c r="B105" s="28">
        <v>6</v>
      </c>
      <c r="C105" s="28">
        <v>6</v>
      </c>
      <c r="D105" s="1">
        <v>4</v>
      </c>
      <c r="E105" s="28">
        <v>5</v>
      </c>
    </row>
    <row r="106" spans="1:15" x14ac:dyDescent="0.35">
      <c r="A106" s="28">
        <v>1</v>
      </c>
      <c r="B106" s="28">
        <v>1</v>
      </c>
      <c r="C106" s="28">
        <v>3</v>
      </c>
      <c r="D106" s="1">
        <v>5</v>
      </c>
      <c r="E106" s="28">
        <v>3</v>
      </c>
    </row>
    <row r="107" spans="1:15" x14ac:dyDescent="0.35">
      <c r="A107" s="28">
        <v>7</v>
      </c>
      <c r="B107" s="28">
        <v>7</v>
      </c>
      <c r="C107" s="28">
        <v>7</v>
      </c>
      <c r="D107" s="1">
        <v>6</v>
      </c>
      <c r="E107" s="28">
        <v>7</v>
      </c>
    </row>
    <row r="108" spans="1:15" x14ac:dyDescent="0.35">
      <c r="A108" s="28">
        <v>5</v>
      </c>
      <c r="B108" s="28">
        <v>7</v>
      </c>
      <c r="C108" s="28">
        <v>7</v>
      </c>
      <c r="D108" s="1">
        <v>7</v>
      </c>
      <c r="E108" s="28">
        <v>7</v>
      </c>
    </row>
    <row r="109" spans="1:15" x14ac:dyDescent="0.35">
      <c r="A109" s="28">
        <v>4</v>
      </c>
      <c r="B109" s="28">
        <v>4</v>
      </c>
      <c r="C109" s="28">
        <v>5</v>
      </c>
      <c r="D109" s="1">
        <v>5</v>
      </c>
      <c r="E109" s="28">
        <v>5</v>
      </c>
    </row>
    <row r="110" spans="1:15" x14ac:dyDescent="0.35">
      <c r="A110" s="28">
        <v>4</v>
      </c>
      <c r="B110" s="28">
        <v>7</v>
      </c>
      <c r="C110" s="28">
        <v>6</v>
      </c>
      <c r="D110" s="1">
        <v>5</v>
      </c>
      <c r="E110" s="28">
        <v>5</v>
      </c>
    </row>
    <row r="111" spans="1:15" x14ac:dyDescent="0.35">
      <c r="A111" s="28">
        <v>4</v>
      </c>
      <c r="B111" s="28">
        <v>6</v>
      </c>
      <c r="C111" s="28">
        <v>6</v>
      </c>
      <c r="D111" s="1">
        <v>4</v>
      </c>
      <c r="E111" s="28">
        <v>6</v>
      </c>
    </row>
    <row r="112" spans="1:15" x14ac:dyDescent="0.35">
      <c r="A112" s="28">
        <v>5</v>
      </c>
      <c r="B112" s="28">
        <v>6</v>
      </c>
      <c r="C112" s="28">
        <v>6</v>
      </c>
      <c r="D112" s="1">
        <v>4</v>
      </c>
      <c r="E112" s="28">
        <v>6</v>
      </c>
    </row>
    <row r="113" spans="1:5" x14ac:dyDescent="0.35">
      <c r="A113" s="28">
        <v>6</v>
      </c>
      <c r="B113" s="28">
        <v>7</v>
      </c>
      <c r="C113" s="28">
        <v>7</v>
      </c>
      <c r="D113" s="1">
        <v>4</v>
      </c>
      <c r="E113" s="28">
        <v>3</v>
      </c>
    </row>
    <row r="114" spans="1:5" x14ac:dyDescent="0.35">
      <c r="A114" s="28">
        <v>6</v>
      </c>
      <c r="B114" s="28">
        <v>6</v>
      </c>
      <c r="C114" s="28">
        <v>6</v>
      </c>
      <c r="D114" s="1">
        <v>5</v>
      </c>
      <c r="E114" s="28">
        <v>6</v>
      </c>
    </row>
    <row r="115" spans="1:5" x14ac:dyDescent="0.35">
      <c r="A115" s="28">
        <v>7</v>
      </c>
      <c r="B115" s="28">
        <v>7</v>
      </c>
      <c r="C115" s="28">
        <v>7</v>
      </c>
      <c r="D115" s="1">
        <v>5</v>
      </c>
      <c r="E115" s="28">
        <v>7</v>
      </c>
    </row>
    <row r="116" spans="1:5" x14ac:dyDescent="0.35">
      <c r="A116" s="28">
        <v>6</v>
      </c>
      <c r="B116" s="28">
        <v>5</v>
      </c>
      <c r="C116" s="28">
        <v>7</v>
      </c>
      <c r="D116" s="1">
        <v>6</v>
      </c>
      <c r="E116" s="28">
        <v>6</v>
      </c>
    </row>
    <row r="117" spans="1:5" x14ac:dyDescent="0.35">
      <c r="A117" s="28">
        <v>7</v>
      </c>
      <c r="B117" s="28">
        <v>7</v>
      </c>
      <c r="C117" s="28">
        <v>7</v>
      </c>
      <c r="D117" s="1">
        <v>6</v>
      </c>
      <c r="E117" s="28">
        <v>7</v>
      </c>
    </row>
    <row r="118" spans="1:5" x14ac:dyDescent="0.35">
      <c r="A118" s="28">
        <v>7</v>
      </c>
      <c r="B118" s="28">
        <v>7</v>
      </c>
      <c r="C118" s="28">
        <v>7</v>
      </c>
      <c r="D118" s="1">
        <v>7</v>
      </c>
      <c r="E118" s="28">
        <v>7</v>
      </c>
    </row>
    <row r="119" spans="1:5" x14ac:dyDescent="0.35">
      <c r="A119" s="28">
        <v>1</v>
      </c>
      <c r="B119" s="28">
        <v>1</v>
      </c>
      <c r="C119" s="28">
        <v>1</v>
      </c>
      <c r="D119" s="1">
        <v>4</v>
      </c>
      <c r="E119" s="28">
        <v>1</v>
      </c>
    </row>
    <row r="120" spans="1:5" x14ac:dyDescent="0.35">
      <c r="A120" s="28">
        <v>7</v>
      </c>
      <c r="B120" s="28">
        <v>7</v>
      </c>
      <c r="C120" s="28">
        <v>7</v>
      </c>
      <c r="D120" s="1">
        <v>7</v>
      </c>
      <c r="E120" s="28">
        <v>7</v>
      </c>
    </row>
    <row r="121" spans="1:5" x14ac:dyDescent="0.35">
      <c r="A121" s="28">
        <v>4</v>
      </c>
      <c r="B121" s="28">
        <v>5</v>
      </c>
      <c r="C121" s="28">
        <v>7</v>
      </c>
      <c r="D121" s="1">
        <v>4</v>
      </c>
      <c r="E121" s="28">
        <v>4</v>
      </c>
    </row>
    <row r="122" spans="1:5" x14ac:dyDescent="0.35">
      <c r="A122" s="28">
        <v>3</v>
      </c>
      <c r="B122" s="28">
        <v>2</v>
      </c>
      <c r="C122" s="28">
        <v>5</v>
      </c>
      <c r="D122" s="1">
        <v>3</v>
      </c>
      <c r="E122" s="28">
        <v>4</v>
      </c>
    </row>
    <row r="123" spans="1:5" x14ac:dyDescent="0.35">
      <c r="A123" s="1"/>
      <c r="B123" s="1"/>
      <c r="C123" s="1"/>
      <c r="D123" s="11"/>
      <c r="E123" s="3"/>
    </row>
    <row r="124" spans="1:5" x14ac:dyDescent="0.35">
      <c r="A124" s="1"/>
      <c r="B124" s="1"/>
      <c r="C124" s="1"/>
      <c r="D124" s="11"/>
      <c r="E124" s="3"/>
    </row>
    <row r="125" spans="1:5" x14ac:dyDescent="0.35">
      <c r="A125" s="1"/>
      <c r="B125" s="1"/>
      <c r="C125" s="1"/>
      <c r="D125" s="11"/>
      <c r="E125" s="3"/>
    </row>
    <row r="126" spans="1:5" x14ac:dyDescent="0.35">
      <c r="A126" s="1"/>
      <c r="B126" s="1"/>
      <c r="C126" s="1"/>
      <c r="D126" s="11"/>
      <c r="E126" s="3"/>
    </row>
    <row r="127" spans="1:5" x14ac:dyDescent="0.35">
      <c r="A127" s="1"/>
      <c r="B127" s="1"/>
      <c r="C127" s="1"/>
      <c r="D127" s="11"/>
      <c r="E127" s="3"/>
    </row>
    <row r="128" spans="1:5" x14ac:dyDescent="0.35">
      <c r="A128" s="1"/>
      <c r="B128" s="1"/>
      <c r="C128" s="1"/>
      <c r="D128" s="11"/>
      <c r="E128" s="3"/>
    </row>
    <row r="129" spans="1:5" x14ac:dyDescent="0.35">
      <c r="A129" s="1"/>
      <c r="B129" s="1"/>
      <c r="C129" s="1"/>
      <c r="D129" s="11"/>
      <c r="E129" s="3"/>
    </row>
    <row r="130" spans="1:5" x14ac:dyDescent="0.35">
      <c r="A130" s="1"/>
      <c r="B130" s="1"/>
      <c r="C130" s="1"/>
      <c r="D130" s="11"/>
      <c r="E130" s="3"/>
    </row>
    <row r="131" spans="1:5" x14ac:dyDescent="0.35">
      <c r="A131" s="1"/>
      <c r="B131" s="1"/>
      <c r="C131" s="1"/>
      <c r="D131" s="11"/>
      <c r="E131" s="3"/>
    </row>
    <row r="132" spans="1:5" x14ac:dyDescent="0.35">
      <c r="A132" s="1"/>
      <c r="B132" s="1"/>
      <c r="C132" s="1"/>
      <c r="D132" s="11"/>
      <c r="E132" s="3"/>
    </row>
    <row r="133" spans="1:5" x14ac:dyDescent="0.35">
      <c r="A133" s="1"/>
      <c r="B133" s="1"/>
      <c r="C133" s="1"/>
      <c r="D133" s="11"/>
      <c r="E133" s="3"/>
    </row>
    <row r="134" spans="1:5" x14ac:dyDescent="0.35">
      <c r="A134" s="1"/>
      <c r="B134" s="1"/>
      <c r="C134" s="1"/>
      <c r="D134" s="11"/>
      <c r="E134" s="3"/>
    </row>
    <row r="135" spans="1:5" x14ac:dyDescent="0.35">
      <c r="A135" s="1"/>
      <c r="B135" s="1"/>
      <c r="C135" s="1"/>
      <c r="D135" s="11"/>
      <c r="E135" s="3"/>
    </row>
    <row r="136" spans="1:5" x14ac:dyDescent="0.35">
      <c r="A136" s="1"/>
      <c r="B136" s="1"/>
      <c r="C136" s="1"/>
      <c r="D136" s="11"/>
      <c r="E136" s="3"/>
    </row>
    <row r="137" spans="1:5" x14ac:dyDescent="0.35">
      <c r="A137" s="1"/>
      <c r="B137" s="1"/>
      <c r="C137" s="1"/>
      <c r="D137" s="11"/>
      <c r="E137" s="3"/>
    </row>
    <row r="138" spans="1:5" x14ac:dyDescent="0.35">
      <c r="A138" s="1"/>
      <c r="B138" s="1"/>
      <c r="C138" s="1"/>
      <c r="D138" s="11"/>
      <c r="E138" s="3"/>
    </row>
    <row r="139" spans="1:5" x14ac:dyDescent="0.35">
      <c r="A139" s="1"/>
      <c r="B139" s="1"/>
      <c r="C139" s="1"/>
      <c r="D139" s="11"/>
      <c r="E139" s="3"/>
    </row>
    <row r="140" spans="1:5" x14ac:dyDescent="0.35">
      <c r="A140" s="1"/>
      <c r="B140" s="1"/>
      <c r="C140" s="1"/>
      <c r="D140" s="11"/>
      <c r="E140" s="3"/>
    </row>
    <row r="141" spans="1:5" x14ac:dyDescent="0.35">
      <c r="A141" s="1"/>
      <c r="B141" s="1"/>
      <c r="C141" s="1"/>
      <c r="D141" s="11"/>
      <c r="E141" s="3"/>
    </row>
    <row r="142" spans="1:5" x14ac:dyDescent="0.35">
      <c r="A142" s="1"/>
      <c r="B142" s="1"/>
      <c r="C142" s="1"/>
      <c r="D142" s="11"/>
      <c r="E142" s="3"/>
    </row>
    <row r="143" spans="1:5" x14ac:dyDescent="0.35">
      <c r="A143" s="1"/>
      <c r="B143" s="1"/>
      <c r="C143" s="1"/>
      <c r="D143" s="11"/>
      <c r="E143" s="3"/>
    </row>
    <row r="144" spans="1:5" x14ac:dyDescent="0.35">
      <c r="A144" s="1"/>
      <c r="B144" s="1"/>
      <c r="C144" s="1"/>
      <c r="D144" s="11"/>
      <c r="E144" s="3"/>
    </row>
    <row r="145" spans="1:5" x14ac:dyDescent="0.35">
      <c r="A145" s="1"/>
      <c r="B145" s="1"/>
      <c r="C145" s="1"/>
      <c r="D145" s="11"/>
      <c r="E145" s="3"/>
    </row>
    <row r="146" spans="1:5" x14ac:dyDescent="0.35">
      <c r="A146" s="1"/>
      <c r="B146" s="1"/>
      <c r="C146" s="1"/>
      <c r="D146" s="11"/>
      <c r="E146" s="3"/>
    </row>
    <row r="147" spans="1:5" x14ac:dyDescent="0.35">
      <c r="A147" s="1"/>
      <c r="B147" s="1"/>
      <c r="C147" s="1"/>
      <c r="D147" s="11"/>
      <c r="E147" s="3"/>
    </row>
    <row r="148" spans="1:5" x14ac:dyDescent="0.35">
      <c r="A148" s="1"/>
      <c r="B148" s="1"/>
      <c r="C148" s="1"/>
      <c r="D148" s="11"/>
      <c r="E148" s="3"/>
    </row>
    <row r="149" spans="1:5" x14ac:dyDescent="0.35">
      <c r="A149" s="1"/>
      <c r="B149" s="1"/>
      <c r="C149" s="1"/>
      <c r="D149" s="11"/>
      <c r="E149" s="3"/>
    </row>
    <row r="150" spans="1:5" x14ac:dyDescent="0.35">
      <c r="A150" s="1"/>
      <c r="B150" s="1"/>
      <c r="C150" s="1"/>
      <c r="D150" s="11"/>
      <c r="E150" s="3"/>
    </row>
    <row r="151" spans="1:5" x14ac:dyDescent="0.35">
      <c r="A151" s="1"/>
      <c r="B151" s="1"/>
      <c r="C151" s="1"/>
      <c r="D151" s="11"/>
      <c r="E151" s="3"/>
    </row>
    <row r="152" spans="1:5" x14ac:dyDescent="0.35">
      <c r="A152" s="1"/>
      <c r="B152" s="1"/>
      <c r="C152" s="1"/>
      <c r="D152" s="11"/>
      <c r="E152" s="3"/>
    </row>
    <row r="153" spans="1:5" x14ac:dyDescent="0.35">
      <c r="A153" s="1"/>
      <c r="B153" s="1"/>
      <c r="C153" s="1"/>
      <c r="D153" s="11"/>
      <c r="E153" s="3"/>
    </row>
    <row r="154" spans="1:5" x14ac:dyDescent="0.35">
      <c r="A154" s="1"/>
      <c r="B154" s="1"/>
      <c r="C154" s="1"/>
      <c r="D154" s="11"/>
      <c r="E154" s="3"/>
    </row>
    <row r="155" spans="1:5" x14ac:dyDescent="0.35">
      <c r="A155" s="1"/>
      <c r="B155" s="1"/>
      <c r="C155" s="1"/>
      <c r="D155" s="11"/>
      <c r="E155" s="3"/>
    </row>
    <row r="156" spans="1:5" x14ac:dyDescent="0.35">
      <c r="A156" s="1"/>
      <c r="B156" s="1"/>
      <c r="C156" s="1"/>
      <c r="D156" s="11"/>
      <c r="E156" s="3"/>
    </row>
    <row r="157" spans="1:5" x14ac:dyDescent="0.35">
      <c r="A157" s="1"/>
      <c r="B157" s="1"/>
      <c r="C157" s="1"/>
      <c r="D157" s="11"/>
      <c r="E157" s="3"/>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0"/>
  <sheetViews>
    <sheetView showGridLines="0" topLeftCell="A79" zoomScaleNormal="100" workbookViewId="0">
      <selection activeCell="I44" sqref="I44"/>
    </sheetView>
  </sheetViews>
  <sheetFormatPr baseColWidth="10" defaultColWidth="10.7265625" defaultRowHeight="14.5" x14ac:dyDescent="0.35"/>
  <cols>
    <col min="1" max="2" width="13.36328125" customWidth="1"/>
    <col min="3" max="3" width="15.36328125" customWidth="1"/>
    <col min="4" max="4" width="19.6328125" customWidth="1"/>
    <col min="5" max="5" width="10.7265625" style="18"/>
    <col min="6" max="6" width="26" style="18" customWidth="1"/>
    <col min="7" max="7" width="5.36328125" style="18" customWidth="1"/>
    <col min="8" max="8" width="19.26953125" style="18" customWidth="1"/>
    <col min="9" max="9" width="22.08984375" style="18" customWidth="1"/>
    <col min="10" max="10" width="13.7265625" style="18" customWidth="1"/>
    <col min="11" max="13" width="10.7265625" style="18" customWidth="1"/>
    <col min="14" max="16384" width="10.7265625" style="18"/>
  </cols>
  <sheetData>
    <row r="1" spans="1:16" x14ac:dyDescent="0.35">
      <c r="A1" s="13" t="s">
        <v>5</v>
      </c>
      <c r="B1" s="13" t="s">
        <v>6</v>
      </c>
      <c r="C1" s="13" t="s">
        <v>10</v>
      </c>
      <c r="D1" s="13" t="s">
        <v>7</v>
      </c>
      <c r="F1" t="s">
        <v>68</v>
      </c>
      <c r="G1"/>
      <c r="H1"/>
      <c r="I1"/>
      <c r="J1"/>
      <c r="K1"/>
      <c r="L1"/>
      <c r="M1"/>
      <c r="N1"/>
    </row>
    <row r="2" spans="1:16" ht="15" thickBot="1" x14ac:dyDescent="0.4">
      <c r="A2" s="28">
        <v>3</v>
      </c>
      <c r="B2" s="28">
        <v>1</v>
      </c>
      <c r="C2" s="1">
        <v>3</v>
      </c>
      <c r="D2" s="28">
        <v>2</v>
      </c>
      <c r="F2"/>
      <c r="G2"/>
      <c r="H2"/>
      <c r="I2"/>
      <c r="J2"/>
      <c r="K2"/>
      <c r="L2"/>
      <c r="M2"/>
      <c r="N2"/>
    </row>
    <row r="3" spans="1:16" x14ac:dyDescent="0.35">
      <c r="A3" s="28">
        <v>6</v>
      </c>
      <c r="B3" s="28">
        <v>7</v>
      </c>
      <c r="C3" s="1">
        <v>5</v>
      </c>
      <c r="D3" s="28">
        <v>6</v>
      </c>
      <c r="F3" s="33" t="s">
        <v>36</v>
      </c>
      <c r="G3" s="33"/>
      <c r="H3"/>
      <c r="I3"/>
      <c r="J3"/>
      <c r="K3"/>
      <c r="L3"/>
      <c r="M3"/>
      <c r="N3"/>
    </row>
    <row r="4" spans="1:16" x14ac:dyDescent="0.35">
      <c r="A4" s="28">
        <v>7</v>
      </c>
      <c r="B4" s="28">
        <v>7</v>
      </c>
      <c r="C4" s="1">
        <v>7</v>
      </c>
      <c r="D4" s="28">
        <v>7</v>
      </c>
      <c r="E4" s="19"/>
      <c r="F4" s="17" t="s">
        <v>37</v>
      </c>
      <c r="G4" s="113">
        <v>0.8485123145374921</v>
      </c>
      <c r="H4"/>
      <c r="I4"/>
      <c r="J4"/>
      <c r="K4"/>
      <c r="L4"/>
      <c r="M4"/>
      <c r="N4"/>
    </row>
    <row r="5" spans="1:16" x14ac:dyDescent="0.35">
      <c r="A5" s="28">
        <v>6</v>
      </c>
      <c r="B5" s="28">
        <v>7</v>
      </c>
      <c r="C5" s="1">
        <v>7</v>
      </c>
      <c r="D5" s="28">
        <v>7</v>
      </c>
      <c r="E5" s="20"/>
      <c r="F5" s="17" t="s">
        <v>38</v>
      </c>
      <c r="G5" s="113">
        <v>0.71997314792177192</v>
      </c>
      <c r="H5"/>
      <c r="K5"/>
      <c r="L5"/>
      <c r="M5"/>
      <c r="N5"/>
    </row>
    <row r="6" spans="1:16" x14ac:dyDescent="0.35">
      <c r="A6" s="28">
        <v>5</v>
      </c>
      <c r="B6" s="28">
        <v>7</v>
      </c>
      <c r="C6" s="1">
        <v>6</v>
      </c>
      <c r="D6" s="28">
        <v>7</v>
      </c>
      <c r="E6" s="20"/>
      <c r="F6" s="17" t="s">
        <v>39</v>
      </c>
      <c r="G6" s="113">
        <v>0.71279297222745841</v>
      </c>
      <c r="H6"/>
      <c r="I6"/>
      <c r="J6"/>
      <c r="K6"/>
      <c r="L6"/>
      <c r="M6"/>
      <c r="N6"/>
    </row>
    <row r="7" spans="1:16" x14ac:dyDescent="0.35">
      <c r="A7" s="28">
        <v>2</v>
      </c>
      <c r="B7" s="28">
        <v>1</v>
      </c>
      <c r="C7" s="1">
        <v>1</v>
      </c>
      <c r="D7" s="28">
        <v>1</v>
      </c>
      <c r="E7" s="20"/>
      <c r="F7" s="17" t="s">
        <v>40</v>
      </c>
      <c r="G7" s="113">
        <v>0.77699946027798561</v>
      </c>
      <c r="H7"/>
      <c r="I7"/>
      <c r="J7"/>
      <c r="K7"/>
      <c r="L7"/>
      <c r="M7"/>
      <c r="N7"/>
    </row>
    <row r="8" spans="1:16" ht="15" thickBot="1" x14ac:dyDescent="0.4">
      <c r="A8" s="28">
        <v>2</v>
      </c>
      <c r="B8" s="28">
        <v>7</v>
      </c>
      <c r="C8" s="1">
        <v>7</v>
      </c>
      <c r="D8" s="28">
        <v>6</v>
      </c>
      <c r="E8" s="20"/>
      <c r="F8" s="31" t="s">
        <v>41</v>
      </c>
      <c r="G8" s="112">
        <v>121</v>
      </c>
      <c r="H8"/>
      <c r="I8"/>
      <c r="J8"/>
      <c r="K8"/>
      <c r="L8"/>
      <c r="M8"/>
      <c r="N8"/>
    </row>
    <row r="9" spans="1:16" x14ac:dyDescent="0.35">
      <c r="A9" s="28">
        <v>7</v>
      </c>
      <c r="B9" s="28">
        <v>6</v>
      </c>
      <c r="C9" s="1">
        <v>7</v>
      </c>
      <c r="D9" s="28">
        <v>7</v>
      </c>
      <c r="E9" s="20"/>
      <c r="F9"/>
      <c r="G9"/>
      <c r="H9"/>
      <c r="I9"/>
      <c r="J9"/>
      <c r="K9"/>
      <c r="L9"/>
      <c r="M9"/>
      <c r="N9"/>
    </row>
    <row r="10" spans="1:16" ht="15" thickBot="1" x14ac:dyDescent="0.4">
      <c r="A10" s="28">
        <v>5</v>
      </c>
      <c r="B10" s="28">
        <v>7</v>
      </c>
      <c r="C10" s="1">
        <v>5</v>
      </c>
      <c r="D10" s="28">
        <v>7</v>
      </c>
      <c r="E10" s="20"/>
      <c r="F10" t="s">
        <v>42</v>
      </c>
      <c r="G10"/>
      <c r="H10"/>
      <c r="I10"/>
      <c r="J10"/>
      <c r="K10"/>
      <c r="L10"/>
      <c r="M10"/>
      <c r="N10"/>
    </row>
    <row r="11" spans="1:16" x14ac:dyDescent="0.35">
      <c r="A11" s="28">
        <v>5</v>
      </c>
      <c r="B11" s="28">
        <v>6</v>
      </c>
      <c r="C11" s="1">
        <v>7</v>
      </c>
      <c r="D11" s="28">
        <v>7</v>
      </c>
      <c r="E11" s="20"/>
      <c r="F11" s="32"/>
      <c r="G11" s="32" t="s">
        <v>47</v>
      </c>
      <c r="H11" s="38" t="s">
        <v>48</v>
      </c>
      <c r="I11" s="38" t="s">
        <v>49</v>
      </c>
      <c r="J11" s="32" t="s">
        <v>50</v>
      </c>
      <c r="K11" s="32" t="s">
        <v>51</v>
      </c>
      <c r="L11"/>
      <c r="M11"/>
      <c r="N11"/>
    </row>
    <row r="12" spans="1:16" x14ac:dyDescent="0.35">
      <c r="A12" s="28">
        <v>1</v>
      </c>
      <c r="B12" s="28">
        <v>7</v>
      </c>
      <c r="C12" s="1">
        <v>5</v>
      </c>
      <c r="D12" s="28">
        <v>7</v>
      </c>
      <c r="E12" s="20"/>
      <c r="F12" s="17" t="s">
        <v>43</v>
      </c>
      <c r="G12" s="17">
        <v>3</v>
      </c>
      <c r="H12" s="17">
        <v>181.61173901544072</v>
      </c>
      <c r="I12" s="17">
        <v>60.537246338480237</v>
      </c>
      <c r="J12" s="17">
        <v>100.27235802766866</v>
      </c>
      <c r="K12" s="29">
        <v>3.3888561340765858E-32</v>
      </c>
      <c r="L12"/>
      <c r="M12"/>
      <c r="N12"/>
    </row>
    <row r="13" spans="1:16" x14ac:dyDescent="0.35">
      <c r="A13" s="28">
        <v>6</v>
      </c>
      <c r="B13" s="28">
        <v>7</v>
      </c>
      <c r="C13" s="1">
        <v>6</v>
      </c>
      <c r="D13" s="28">
        <v>7</v>
      </c>
      <c r="E13" s="20"/>
      <c r="F13" s="17" t="s">
        <v>44</v>
      </c>
      <c r="G13" s="17">
        <v>117</v>
      </c>
      <c r="H13" s="17">
        <v>70.636194868856862</v>
      </c>
      <c r="I13" s="17">
        <v>0.60372816127228091</v>
      </c>
      <c r="J13" s="17"/>
      <c r="K13" s="17"/>
      <c r="L13"/>
      <c r="M13"/>
      <c r="N13"/>
    </row>
    <row r="14" spans="1:16" ht="15" thickBot="1" x14ac:dyDescent="0.4">
      <c r="A14" s="28">
        <v>4</v>
      </c>
      <c r="B14" s="28">
        <v>6</v>
      </c>
      <c r="C14" s="1">
        <v>7</v>
      </c>
      <c r="D14" s="28">
        <v>6</v>
      </c>
      <c r="E14" s="20"/>
      <c r="F14" s="31" t="s">
        <v>45</v>
      </c>
      <c r="G14" s="31">
        <v>120</v>
      </c>
      <c r="H14" s="31">
        <v>252.24793388429759</v>
      </c>
      <c r="I14" s="31"/>
      <c r="J14" s="31"/>
      <c r="K14" s="31"/>
      <c r="L14"/>
      <c r="M14"/>
      <c r="N14"/>
      <c r="O14" s="23"/>
      <c r="P14" s="23"/>
    </row>
    <row r="15" spans="1:16" ht="15" thickBot="1" x14ac:dyDescent="0.4">
      <c r="A15" s="28">
        <v>4</v>
      </c>
      <c r="B15" s="28">
        <v>6</v>
      </c>
      <c r="C15" s="1">
        <v>6</v>
      </c>
      <c r="D15" s="28">
        <v>4</v>
      </c>
      <c r="E15" s="20"/>
      <c r="F15"/>
      <c r="G15"/>
      <c r="H15"/>
      <c r="I15"/>
      <c r="J15"/>
      <c r="K15"/>
      <c r="L15"/>
      <c r="M15"/>
      <c r="N15"/>
      <c r="O15" s="17"/>
      <c r="P15" s="17"/>
    </row>
    <row r="16" spans="1:16" x14ac:dyDescent="0.35">
      <c r="A16" s="28">
        <v>3</v>
      </c>
      <c r="B16" s="28">
        <v>7</v>
      </c>
      <c r="C16" s="1">
        <v>4</v>
      </c>
      <c r="D16" s="28">
        <v>6</v>
      </c>
      <c r="E16" s="20"/>
      <c r="F16" s="32"/>
      <c r="G16" s="32" t="s">
        <v>52</v>
      </c>
      <c r="H16" s="32" t="s">
        <v>40</v>
      </c>
      <c r="I16" s="32" t="s">
        <v>53</v>
      </c>
      <c r="J16" s="32" t="s">
        <v>54</v>
      </c>
      <c r="K16" s="32" t="s">
        <v>55</v>
      </c>
      <c r="L16" s="32" t="s">
        <v>56</v>
      </c>
      <c r="M16" s="32" t="s">
        <v>57</v>
      </c>
      <c r="N16" s="32" t="s">
        <v>58</v>
      </c>
      <c r="O16" s="17"/>
      <c r="P16" s="17"/>
    </row>
    <row r="17" spans="1:19" x14ac:dyDescent="0.35">
      <c r="A17" s="28">
        <v>1</v>
      </c>
      <c r="B17" s="28">
        <v>7</v>
      </c>
      <c r="C17" s="1">
        <v>7</v>
      </c>
      <c r="D17" s="28">
        <v>7</v>
      </c>
      <c r="E17" s="20"/>
      <c r="F17" s="17" t="s">
        <v>46</v>
      </c>
      <c r="G17" s="39">
        <v>0.12793087987128771</v>
      </c>
      <c r="H17" s="17">
        <v>0.32093624719916031</v>
      </c>
      <c r="I17" s="17">
        <v>0.3986177347923523</v>
      </c>
      <c r="J17" s="17">
        <v>0.690901430114506</v>
      </c>
      <c r="K17" s="17">
        <v>-0.50766654022475255</v>
      </c>
      <c r="L17" s="17">
        <v>0.76352829996732796</v>
      </c>
      <c r="M17" s="17">
        <v>-0.50766654022475255</v>
      </c>
      <c r="N17" s="17">
        <v>0.76352829996732796</v>
      </c>
      <c r="O17" s="17"/>
      <c r="P17" s="17"/>
    </row>
    <row r="18" spans="1:19" x14ac:dyDescent="0.35">
      <c r="A18" s="28">
        <v>3</v>
      </c>
      <c r="B18" s="28">
        <v>7</v>
      </c>
      <c r="C18" s="1">
        <v>3</v>
      </c>
      <c r="D18" s="28">
        <v>6</v>
      </c>
      <c r="E18" s="20"/>
      <c r="F18" s="17" t="s">
        <v>5</v>
      </c>
      <c r="G18" s="39">
        <v>0.18078472850656416</v>
      </c>
      <c r="H18" s="17">
        <v>4.455431018133664E-2</v>
      </c>
      <c r="I18" s="17">
        <v>4.0576260247497471</v>
      </c>
      <c r="J18" s="29">
        <v>8.9828739989126772E-5</v>
      </c>
      <c r="K18" s="17">
        <v>9.2547251896940491E-2</v>
      </c>
      <c r="L18" s="17">
        <v>0.2690222051161878</v>
      </c>
      <c r="M18" s="17">
        <v>9.2547251896940491E-2</v>
      </c>
      <c r="N18" s="17">
        <v>0.2690222051161878</v>
      </c>
    </row>
    <row r="19" spans="1:19" x14ac:dyDescent="0.35">
      <c r="A19" s="28">
        <v>4</v>
      </c>
      <c r="B19" s="28">
        <v>5</v>
      </c>
      <c r="C19" s="1">
        <v>5</v>
      </c>
      <c r="D19" s="28">
        <v>5</v>
      </c>
      <c r="E19" s="20"/>
      <c r="F19" s="17" t="s">
        <v>6</v>
      </c>
      <c r="G19" s="39">
        <v>0.45227044369274999</v>
      </c>
      <c r="H19" s="17">
        <v>5.408512118795606E-2</v>
      </c>
      <c r="I19" s="17">
        <v>8.3621971026194863</v>
      </c>
      <c r="J19" s="29">
        <v>1.4814043975122918E-13</v>
      </c>
      <c r="K19" s="17">
        <v>0.34515769531156154</v>
      </c>
      <c r="L19" s="17">
        <v>0.5593831920739385</v>
      </c>
      <c r="M19" s="17">
        <v>0.34515769531156154</v>
      </c>
      <c r="N19" s="17">
        <v>0.5593831920739385</v>
      </c>
      <c r="O19" s="23"/>
      <c r="P19" s="23"/>
      <c r="Q19" s="23"/>
      <c r="R19" s="23"/>
      <c r="S19" s="23"/>
    </row>
    <row r="20" spans="1:19" ht="15" thickBot="1" x14ac:dyDescent="0.4">
      <c r="A20" s="28">
        <v>4</v>
      </c>
      <c r="B20" s="28">
        <v>5</v>
      </c>
      <c r="C20" s="1">
        <v>5</v>
      </c>
      <c r="D20" s="28">
        <v>5</v>
      </c>
      <c r="E20" s="20"/>
      <c r="F20" s="31" t="s">
        <v>10</v>
      </c>
      <c r="G20" s="40">
        <v>0.35294731693507669</v>
      </c>
      <c r="H20" s="31">
        <v>6.3734562816594967E-2</v>
      </c>
      <c r="I20" s="31">
        <v>5.5377694823251788</v>
      </c>
      <c r="J20" s="31">
        <v>1.9101510341643432E-7</v>
      </c>
      <c r="K20" s="31">
        <v>0.22672435505181465</v>
      </c>
      <c r="L20" s="31">
        <v>0.47917027881833874</v>
      </c>
      <c r="M20" s="31">
        <v>0.22672435505181465</v>
      </c>
      <c r="N20" s="31">
        <v>0.47917027881833874</v>
      </c>
      <c r="O20" s="17"/>
      <c r="P20" s="17"/>
      <c r="Q20" s="17"/>
      <c r="R20" s="17"/>
      <c r="S20" s="17"/>
    </row>
    <row r="21" spans="1:19" x14ac:dyDescent="0.35">
      <c r="A21" s="28">
        <v>4</v>
      </c>
      <c r="B21" s="28">
        <v>6</v>
      </c>
      <c r="C21" s="1">
        <v>3</v>
      </c>
      <c r="D21" s="28">
        <v>5</v>
      </c>
      <c r="E21" s="20"/>
      <c r="F21"/>
      <c r="G21"/>
      <c r="H21"/>
      <c r="I21"/>
      <c r="J21"/>
      <c r="K21"/>
      <c r="L21"/>
      <c r="M21"/>
      <c r="N21"/>
      <c r="O21" s="17"/>
      <c r="P21" s="17"/>
      <c r="Q21" s="17"/>
      <c r="R21" s="17"/>
      <c r="S21" s="17"/>
    </row>
    <row r="22" spans="1:19" x14ac:dyDescent="0.35">
      <c r="A22" s="28">
        <v>6</v>
      </c>
      <c r="B22" s="28">
        <v>7</v>
      </c>
      <c r="C22" s="1">
        <v>7</v>
      </c>
      <c r="D22" s="28">
        <v>6</v>
      </c>
      <c r="E22" s="20"/>
      <c r="F22"/>
      <c r="G22"/>
      <c r="H22"/>
      <c r="I22"/>
      <c r="J22"/>
      <c r="K22"/>
      <c r="L22"/>
      <c r="M22"/>
      <c r="N22"/>
      <c r="O22" s="17"/>
      <c r="P22" s="17"/>
      <c r="Q22" s="17"/>
      <c r="R22" s="17"/>
      <c r="S22" s="17"/>
    </row>
    <row r="23" spans="1:19" x14ac:dyDescent="0.35">
      <c r="A23" s="28">
        <v>6</v>
      </c>
      <c r="B23" s="28">
        <v>4</v>
      </c>
      <c r="C23" s="1">
        <v>5</v>
      </c>
      <c r="D23" s="28">
        <v>5</v>
      </c>
      <c r="E23" s="20"/>
      <c r="F23"/>
      <c r="G23"/>
      <c r="H23"/>
      <c r="I23" s="43"/>
      <c r="J23"/>
      <c r="K23"/>
      <c r="L23"/>
      <c r="M23"/>
      <c r="N23"/>
    </row>
    <row r="24" spans="1:19" x14ac:dyDescent="0.35">
      <c r="A24" s="28">
        <v>6</v>
      </c>
      <c r="B24" s="28">
        <v>5</v>
      </c>
      <c r="C24" s="1">
        <v>6</v>
      </c>
      <c r="D24" s="28">
        <v>6</v>
      </c>
      <c r="E24" s="20"/>
    </row>
    <row r="25" spans="1:19" x14ac:dyDescent="0.35">
      <c r="A25" s="28">
        <v>4</v>
      </c>
      <c r="B25" s="28">
        <v>6</v>
      </c>
      <c r="C25" s="1">
        <v>5</v>
      </c>
      <c r="D25" s="28">
        <v>5</v>
      </c>
      <c r="E25" s="20"/>
      <c r="F25" s="18" t="s">
        <v>86</v>
      </c>
    </row>
    <row r="26" spans="1:19" x14ac:dyDescent="0.35">
      <c r="A26" s="28">
        <v>6</v>
      </c>
      <c r="B26" s="28">
        <v>6</v>
      </c>
      <c r="C26" s="1">
        <v>7</v>
      </c>
      <c r="D26" s="28">
        <v>6</v>
      </c>
      <c r="E26" s="20"/>
    </row>
    <row r="27" spans="1:19" x14ac:dyDescent="0.35">
      <c r="A27" s="28">
        <v>2</v>
      </c>
      <c r="B27" s="28">
        <v>5</v>
      </c>
      <c r="C27" s="1">
        <v>3</v>
      </c>
      <c r="D27" s="28">
        <v>4</v>
      </c>
      <c r="E27" s="20"/>
    </row>
    <row r="28" spans="1:19" x14ac:dyDescent="0.35">
      <c r="A28" s="28">
        <v>2</v>
      </c>
      <c r="B28" s="28">
        <v>6</v>
      </c>
      <c r="C28" s="1">
        <v>5</v>
      </c>
      <c r="D28" s="28">
        <v>3</v>
      </c>
      <c r="E28" s="20"/>
      <c r="F28" t="s">
        <v>87</v>
      </c>
      <c r="G28">
        <f>G7/AVERAGE(D:D)</f>
        <v>0.14116656860906346</v>
      </c>
      <c r="H28" s="22"/>
      <c r="I28" s="20"/>
    </row>
    <row r="29" spans="1:19" x14ac:dyDescent="0.35">
      <c r="A29" s="28">
        <v>5</v>
      </c>
      <c r="B29" s="28">
        <v>7</v>
      </c>
      <c r="C29" s="1">
        <v>6</v>
      </c>
      <c r="D29" s="28">
        <v>6</v>
      </c>
      <c r="E29" s="20"/>
      <c r="F29" s="20"/>
      <c r="G29" s="21"/>
      <c r="H29" s="22"/>
      <c r="I29" s="20"/>
    </row>
    <row r="30" spans="1:19" x14ac:dyDescent="0.35">
      <c r="A30" s="28">
        <v>7</v>
      </c>
      <c r="B30" s="28">
        <v>6</v>
      </c>
      <c r="C30" s="1">
        <v>7</v>
      </c>
      <c r="D30" s="28">
        <v>6</v>
      </c>
      <c r="E30" s="20"/>
      <c r="F30" s="20"/>
      <c r="G30" s="21"/>
      <c r="H30" s="22"/>
      <c r="I30" s="20"/>
    </row>
    <row r="31" spans="1:19" ht="15" thickBot="1" x14ac:dyDescent="0.4">
      <c r="A31" s="28">
        <v>3</v>
      </c>
      <c r="B31" s="28">
        <v>7</v>
      </c>
      <c r="C31" s="1">
        <v>6</v>
      </c>
      <c r="D31" s="28">
        <v>6</v>
      </c>
      <c r="E31" s="20"/>
      <c r="F31" s="20"/>
      <c r="G31" s="21"/>
      <c r="H31" s="22"/>
      <c r="I31" s="20"/>
      <c r="K31" s="17"/>
    </row>
    <row r="32" spans="1:19" x14ac:dyDescent="0.35">
      <c r="A32" s="28">
        <v>2</v>
      </c>
      <c r="B32" s="28">
        <v>1</v>
      </c>
      <c r="C32" s="1">
        <v>5</v>
      </c>
      <c r="D32" s="28">
        <v>3</v>
      </c>
      <c r="E32" s="20"/>
      <c r="F32" s="32"/>
      <c r="G32" s="32" t="s">
        <v>52</v>
      </c>
      <c r="H32" s="32" t="s">
        <v>40</v>
      </c>
      <c r="I32" s="32" t="s">
        <v>88</v>
      </c>
      <c r="J32" s="20"/>
      <c r="K32" s="21"/>
      <c r="L32" s="22"/>
    </row>
    <row r="33" spans="1:11" x14ac:dyDescent="0.35">
      <c r="A33" s="28">
        <v>4</v>
      </c>
      <c r="B33" s="28">
        <v>6</v>
      </c>
      <c r="C33" s="1">
        <v>4</v>
      </c>
      <c r="D33" s="28">
        <v>5</v>
      </c>
      <c r="E33" s="20"/>
      <c r="F33" s="17" t="s">
        <v>5</v>
      </c>
      <c r="G33" s="17">
        <v>0.18078472850656416</v>
      </c>
      <c r="H33" s="17">
        <v>4.455431018133664E-2</v>
      </c>
      <c r="I33" s="20">
        <f>H33/G33</f>
        <v>0.24644952341601634</v>
      </c>
    </row>
    <row r="34" spans="1:11" x14ac:dyDescent="0.35">
      <c r="A34" s="28">
        <v>3</v>
      </c>
      <c r="B34" s="28">
        <v>7</v>
      </c>
      <c r="C34" s="1">
        <v>7</v>
      </c>
      <c r="D34" s="28">
        <v>6</v>
      </c>
      <c r="E34" s="20"/>
      <c r="F34" s="17" t="s">
        <v>6</v>
      </c>
      <c r="G34" s="17">
        <v>0.45227044369274999</v>
      </c>
      <c r="H34" s="17">
        <v>5.408512118795606E-2</v>
      </c>
      <c r="I34" s="20">
        <f>H34/G34</f>
        <v>0.11958579637960777</v>
      </c>
    </row>
    <row r="35" spans="1:11" ht="15" thickBot="1" x14ac:dyDescent="0.4">
      <c r="A35" s="28">
        <v>3</v>
      </c>
      <c r="B35" s="28">
        <v>6</v>
      </c>
      <c r="C35" s="1">
        <v>5</v>
      </c>
      <c r="D35" s="28">
        <v>6</v>
      </c>
      <c r="E35" s="20"/>
      <c r="F35" s="31" t="s">
        <v>10</v>
      </c>
      <c r="G35" s="31">
        <v>0.35294731693507669</v>
      </c>
      <c r="H35" s="31">
        <v>6.3734562816594967E-2</v>
      </c>
      <c r="I35" s="41">
        <f>H35/G35</f>
        <v>0.1805781196186815</v>
      </c>
      <c r="K35" s="17"/>
    </row>
    <row r="36" spans="1:11" x14ac:dyDescent="0.35">
      <c r="A36" s="28">
        <v>7</v>
      </c>
      <c r="B36" s="28">
        <v>7</v>
      </c>
      <c r="C36" s="1">
        <v>6</v>
      </c>
      <c r="D36" s="28">
        <v>7</v>
      </c>
      <c r="E36" s="20"/>
      <c r="F36" s="20"/>
      <c r="G36" s="21"/>
      <c r="H36" s="22"/>
      <c r="I36" s="20"/>
      <c r="K36" s="17"/>
    </row>
    <row r="37" spans="1:11" x14ac:dyDescent="0.35">
      <c r="A37" s="28">
        <v>1</v>
      </c>
      <c r="B37" s="28">
        <v>6</v>
      </c>
      <c r="C37" s="1">
        <v>7</v>
      </c>
      <c r="D37" s="28">
        <v>6</v>
      </c>
      <c r="E37" s="20"/>
      <c r="F37" s="20"/>
      <c r="G37" s="21"/>
      <c r="H37" s="22"/>
      <c r="I37" s="20"/>
    </row>
    <row r="38" spans="1:11" x14ac:dyDescent="0.35">
      <c r="A38" s="28">
        <v>3</v>
      </c>
      <c r="B38" s="28">
        <v>6</v>
      </c>
      <c r="C38" s="1">
        <v>5</v>
      </c>
      <c r="D38" s="28">
        <v>5</v>
      </c>
      <c r="E38" s="20"/>
      <c r="G38" s="21"/>
      <c r="H38" s="22"/>
      <c r="I38" s="20"/>
    </row>
    <row r="39" spans="1:11" x14ac:dyDescent="0.35">
      <c r="A39" s="28">
        <v>5</v>
      </c>
      <c r="B39" s="28">
        <v>7</v>
      </c>
      <c r="C39" s="1">
        <v>5</v>
      </c>
      <c r="D39" s="28">
        <v>5</v>
      </c>
      <c r="E39" s="20"/>
      <c r="F39" s="42" t="s">
        <v>92</v>
      </c>
      <c r="G39" s="21"/>
      <c r="I39" s="20"/>
    </row>
    <row r="40" spans="1:11" ht="15" thickBot="1" x14ac:dyDescent="0.4">
      <c r="A40" s="28">
        <v>3</v>
      </c>
      <c r="B40" s="28">
        <v>6</v>
      </c>
      <c r="C40" s="1">
        <v>6</v>
      </c>
      <c r="D40" s="28">
        <v>6</v>
      </c>
      <c r="E40" s="20"/>
      <c r="F40" s="42" t="s">
        <v>90</v>
      </c>
      <c r="G40" s="21"/>
      <c r="H40" s="44">
        <f>_xlfn.STDEV.S(D:D)</f>
        <v>1.4498503770053242</v>
      </c>
      <c r="I40" s="20"/>
    </row>
    <row r="41" spans="1:11" x14ac:dyDescent="0.35">
      <c r="A41" s="28">
        <v>5</v>
      </c>
      <c r="B41" s="28">
        <v>3</v>
      </c>
      <c r="C41" s="1">
        <v>5</v>
      </c>
      <c r="D41" s="28">
        <v>4</v>
      </c>
      <c r="E41" s="20"/>
      <c r="F41" s="32"/>
      <c r="G41" s="32" t="s">
        <v>52</v>
      </c>
      <c r="H41" s="32" t="s">
        <v>85</v>
      </c>
      <c r="I41" s="32" t="s">
        <v>91</v>
      </c>
    </row>
    <row r="42" spans="1:11" x14ac:dyDescent="0.35">
      <c r="A42" s="28">
        <v>3</v>
      </c>
      <c r="B42" s="28">
        <v>6</v>
      </c>
      <c r="C42" s="1">
        <v>5</v>
      </c>
      <c r="D42" s="28">
        <v>6</v>
      </c>
      <c r="E42" s="20"/>
      <c r="F42" s="17" t="s">
        <v>5</v>
      </c>
      <c r="G42" s="17">
        <v>0.18078472850656416</v>
      </c>
      <c r="H42" s="17">
        <f>_xlfn.STDEV.S(A:A)</f>
        <v>1.8033867740308267</v>
      </c>
      <c r="I42" s="20">
        <f>G42*H42/$H$40</f>
        <v>0.2248678853392431</v>
      </c>
    </row>
    <row r="43" spans="1:11" x14ac:dyDescent="0.35">
      <c r="A43" s="28">
        <v>7</v>
      </c>
      <c r="B43" s="28">
        <v>7</v>
      </c>
      <c r="C43" s="1">
        <v>6</v>
      </c>
      <c r="D43" s="28">
        <v>7</v>
      </c>
      <c r="E43" s="20"/>
      <c r="F43" s="17" t="s">
        <v>6</v>
      </c>
      <c r="G43" s="17">
        <v>0.45227044369274999</v>
      </c>
      <c r="H43" s="17">
        <f>_xlfn.STDEV.S(B:B)</f>
        <v>1.5594729631721782</v>
      </c>
      <c r="I43" s="20">
        <f>G43*H43/$H$40</f>
        <v>0.48646642451308514</v>
      </c>
    </row>
    <row r="44" spans="1:11" ht="15" thickBot="1" x14ac:dyDescent="0.4">
      <c r="A44" s="28">
        <v>6</v>
      </c>
      <c r="B44" s="28">
        <v>7</v>
      </c>
      <c r="C44" s="1">
        <v>7</v>
      </c>
      <c r="D44" s="28">
        <v>6</v>
      </c>
      <c r="E44" s="20"/>
      <c r="F44" s="31" t="s">
        <v>10</v>
      </c>
      <c r="G44" s="31">
        <v>0.35294731693507669</v>
      </c>
      <c r="H44" s="31">
        <f>_xlfn.STDEV.S(C:C)</f>
        <v>1.3897995178170548</v>
      </c>
      <c r="I44" s="70">
        <f>G44*H44/$H$40</f>
        <v>0.33832871216985688</v>
      </c>
    </row>
    <row r="45" spans="1:11" x14ac:dyDescent="0.35">
      <c r="A45" s="28">
        <v>3</v>
      </c>
      <c r="B45" s="28">
        <v>6</v>
      </c>
      <c r="C45" s="1">
        <v>4</v>
      </c>
      <c r="D45" s="28">
        <v>5</v>
      </c>
      <c r="E45" s="20"/>
      <c r="F45" s="20"/>
      <c r="G45" s="21"/>
      <c r="H45" s="22"/>
      <c r="I45" s="20"/>
    </row>
    <row r="46" spans="1:11" x14ac:dyDescent="0.35">
      <c r="A46" s="28">
        <v>6</v>
      </c>
      <c r="B46" s="28">
        <v>6</v>
      </c>
      <c r="C46" s="1">
        <v>6</v>
      </c>
      <c r="D46" s="28">
        <v>6</v>
      </c>
      <c r="E46" s="20"/>
      <c r="F46" s="20"/>
      <c r="G46" s="21"/>
      <c r="H46" s="22"/>
      <c r="I46" s="20"/>
    </row>
    <row r="47" spans="1:11" x14ac:dyDescent="0.35">
      <c r="A47" s="28">
        <v>7</v>
      </c>
      <c r="B47" s="28">
        <v>7</v>
      </c>
      <c r="C47" s="1">
        <v>5</v>
      </c>
      <c r="D47" s="28">
        <v>6</v>
      </c>
      <c r="E47" s="20"/>
      <c r="F47" s="20"/>
      <c r="G47" s="21"/>
      <c r="H47" s="22"/>
      <c r="I47" s="20"/>
    </row>
    <row r="48" spans="1:11" x14ac:dyDescent="0.35">
      <c r="A48" s="28">
        <v>6</v>
      </c>
      <c r="B48" s="28">
        <v>7</v>
      </c>
      <c r="C48" s="1">
        <v>7</v>
      </c>
      <c r="D48" s="28">
        <v>7</v>
      </c>
      <c r="E48" s="20"/>
      <c r="F48" s="42" t="s">
        <v>89</v>
      </c>
      <c r="G48" s="21"/>
      <c r="H48" s="22"/>
      <c r="I48" s="20"/>
    </row>
    <row r="49" spans="1:9" x14ac:dyDescent="0.35">
      <c r="A49" s="28">
        <v>4</v>
      </c>
      <c r="B49" s="28">
        <v>5</v>
      </c>
      <c r="C49" s="1">
        <v>5</v>
      </c>
      <c r="D49" s="28">
        <v>5</v>
      </c>
      <c r="E49" s="20"/>
      <c r="F49" s="20"/>
      <c r="G49" s="21"/>
      <c r="H49" s="22"/>
      <c r="I49" s="20"/>
    </row>
    <row r="50" spans="1:9" x14ac:dyDescent="0.35">
      <c r="A50" s="28">
        <v>7</v>
      </c>
      <c r="B50" s="28">
        <v>4</v>
      </c>
      <c r="C50" s="1">
        <v>6</v>
      </c>
      <c r="D50" s="28">
        <v>6</v>
      </c>
      <c r="E50" s="20"/>
      <c r="F50" s="20"/>
      <c r="G50" s="21"/>
      <c r="H50" s="22"/>
      <c r="I50" s="20"/>
    </row>
    <row r="51" spans="1:9" x14ac:dyDescent="0.35">
      <c r="A51" s="28">
        <v>3</v>
      </c>
      <c r="B51" s="28">
        <v>6</v>
      </c>
      <c r="C51" s="1">
        <v>6</v>
      </c>
      <c r="D51" s="28">
        <v>6</v>
      </c>
      <c r="E51" s="20"/>
      <c r="F51" s="20"/>
      <c r="G51" s="21"/>
      <c r="H51" s="22"/>
      <c r="I51" s="20"/>
    </row>
    <row r="52" spans="1:9" x14ac:dyDescent="0.35">
      <c r="A52" s="28">
        <v>3</v>
      </c>
      <c r="B52" s="28">
        <v>6</v>
      </c>
      <c r="C52" s="1">
        <v>5</v>
      </c>
      <c r="D52" s="28">
        <v>5</v>
      </c>
      <c r="E52" s="20"/>
      <c r="F52" s="20"/>
      <c r="G52" s="21"/>
      <c r="H52" s="22"/>
      <c r="I52" s="20"/>
    </row>
    <row r="53" spans="1:9" x14ac:dyDescent="0.35">
      <c r="A53" s="28">
        <v>6</v>
      </c>
      <c r="B53" s="28">
        <v>7</v>
      </c>
      <c r="C53" s="1">
        <v>5</v>
      </c>
      <c r="D53" s="28">
        <v>6</v>
      </c>
      <c r="E53" s="20"/>
      <c r="F53" s="20"/>
      <c r="G53" s="21"/>
      <c r="H53" s="22"/>
      <c r="I53" s="20"/>
    </row>
    <row r="54" spans="1:9" x14ac:dyDescent="0.35">
      <c r="A54" s="28">
        <v>4</v>
      </c>
      <c r="B54" s="28">
        <v>5</v>
      </c>
      <c r="C54" s="1">
        <v>6</v>
      </c>
      <c r="D54" s="28">
        <v>4</v>
      </c>
      <c r="E54" s="20"/>
      <c r="F54" s="20"/>
      <c r="G54" s="21"/>
      <c r="H54" s="22"/>
      <c r="I54" s="20"/>
    </row>
    <row r="55" spans="1:9" x14ac:dyDescent="0.35">
      <c r="A55" s="28">
        <v>4</v>
      </c>
      <c r="B55" s="28">
        <v>5</v>
      </c>
      <c r="C55" s="1">
        <v>6</v>
      </c>
      <c r="D55" s="28">
        <v>4</v>
      </c>
      <c r="E55" s="20"/>
      <c r="F55" s="20"/>
      <c r="G55" s="21"/>
      <c r="H55" s="22"/>
      <c r="I55" s="20"/>
    </row>
    <row r="56" spans="1:9" x14ac:dyDescent="0.35">
      <c r="A56" s="28">
        <v>2</v>
      </c>
      <c r="B56" s="28">
        <v>2</v>
      </c>
      <c r="C56" s="1">
        <v>2</v>
      </c>
      <c r="D56" s="28">
        <v>1</v>
      </c>
      <c r="E56" s="20"/>
      <c r="F56" s="20"/>
      <c r="G56" s="21"/>
      <c r="H56" s="22"/>
      <c r="I56" s="20"/>
    </row>
    <row r="57" spans="1:9" x14ac:dyDescent="0.35">
      <c r="A57" s="28">
        <v>2</v>
      </c>
      <c r="B57" s="28">
        <v>7</v>
      </c>
      <c r="C57" s="1">
        <v>5</v>
      </c>
      <c r="D57" s="28">
        <v>4</v>
      </c>
      <c r="E57" s="20"/>
      <c r="F57" s="20"/>
      <c r="G57" s="21"/>
      <c r="H57" s="22"/>
      <c r="I57" s="20"/>
    </row>
    <row r="58" spans="1:9" x14ac:dyDescent="0.35">
      <c r="A58" s="28">
        <v>7</v>
      </c>
      <c r="B58" s="28">
        <v>7</v>
      </c>
      <c r="C58" s="1">
        <v>7</v>
      </c>
      <c r="D58" s="28">
        <v>7</v>
      </c>
      <c r="E58" s="20"/>
      <c r="F58" s="20"/>
      <c r="G58" s="21"/>
      <c r="H58" s="22"/>
      <c r="I58" s="20"/>
    </row>
    <row r="59" spans="1:9" x14ac:dyDescent="0.35">
      <c r="A59" s="28">
        <v>2</v>
      </c>
      <c r="B59" s="28">
        <v>5</v>
      </c>
      <c r="C59" s="1">
        <v>6</v>
      </c>
      <c r="D59" s="28">
        <v>4</v>
      </c>
      <c r="E59" s="20"/>
      <c r="F59" s="20"/>
      <c r="G59" s="21"/>
      <c r="H59" s="22"/>
      <c r="I59" s="20"/>
    </row>
    <row r="60" spans="1:9" x14ac:dyDescent="0.35">
      <c r="A60" s="28">
        <v>2</v>
      </c>
      <c r="B60" s="28">
        <v>5</v>
      </c>
      <c r="C60" s="1">
        <v>6</v>
      </c>
      <c r="D60" s="28">
        <v>4</v>
      </c>
      <c r="E60" s="20"/>
      <c r="F60" s="20"/>
      <c r="G60" s="21"/>
      <c r="H60" s="22"/>
      <c r="I60" s="20"/>
    </row>
    <row r="61" spans="1:9" x14ac:dyDescent="0.35">
      <c r="A61" s="28">
        <v>7</v>
      </c>
      <c r="B61" s="28">
        <v>6</v>
      </c>
      <c r="C61" s="1">
        <v>7</v>
      </c>
      <c r="D61" s="28">
        <v>7</v>
      </c>
      <c r="E61" s="20"/>
      <c r="F61" s="20"/>
      <c r="G61" s="21"/>
      <c r="H61" s="22"/>
      <c r="I61" s="20"/>
    </row>
    <row r="62" spans="1:9" x14ac:dyDescent="0.35">
      <c r="A62" s="28">
        <v>6</v>
      </c>
      <c r="B62" s="28">
        <v>1</v>
      </c>
      <c r="C62" s="1">
        <v>3</v>
      </c>
      <c r="D62" s="28">
        <v>2</v>
      </c>
      <c r="E62" s="20"/>
      <c r="F62" s="20"/>
      <c r="G62" s="21"/>
      <c r="H62" s="22"/>
      <c r="I62" s="20"/>
    </row>
    <row r="63" spans="1:9" x14ac:dyDescent="0.35">
      <c r="A63" s="28">
        <v>7</v>
      </c>
      <c r="B63" s="28">
        <v>6</v>
      </c>
      <c r="C63" s="1">
        <v>7</v>
      </c>
      <c r="D63" s="28">
        <v>6</v>
      </c>
      <c r="E63" s="20"/>
      <c r="F63" s="20"/>
      <c r="G63" s="21"/>
      <c r="H63" s="22"/>
      <c r="I63" s="20"/>
    </row>
    <row r="64" spans="1:9" x14ac:dyDescent="0.35">
      <c r="A64" s="28">
        <v>4</v>
      </c>
      <c r="B64" s="28">
        <v>6</v>
      </c>
      <c r="C64" s="1">
        <v>4</v>
      </c>
      <c r="D64" s="28">
        <v>5</v>
      </c>
      <c r="E64" s="20"/>
      <c r="F64" s="20"/>
      <c r="G64" s="21"/>
      <c r="H64" s="22"/>
      <c r="I64" s="20"/>
    </row>
    <row r="65" spans="1:9" x14ac:dyDescent="0.35">
      <c r="A65" s="28">
        <v>6</v>
      </c>
      <c r="B65" s="28">
        <v>7</v>
      </c>
      <c r="C65" s="1">
        <v>7</v>
      </c>
      <c r="D65" s="28">
        <v>7</v>
      </c>
      <c r="E65" s="20"/>
      <c r="F65" s="20"/>
      <c r="G65" s="21"/>
      <c r="H65" s="22"/>
      <c r="I65" s="20"/>
    </row>
    <row r="66" spans="1:9" x14ac:dyDescent="0.35">
      <c r="A66" s="28">
        <v>1</v>
      </c>
      <c r="B66" s="28">
        <v>4</v>
      </c>
      <c r="C66" s="1">
        <v>1</v>
      </c>
      <c r="D66" s="28">
        <v>1</v>
      </c>
      <c r="E66" s="20"/>
      <c r="F66" s="20"/>
      <c r="G66" s="21"/>
      <c r="H66" s="22"/>
      <c r="I66" s="20"/>
    </row>
    <row r="67" spans="1:9" x14ac:dyDescent="0.35">
      <c r="A67" s="28">
        <v>3</v>
      </c>
      <c r="B67" s="28">
        <v>7</v>
      </c>
      <c r="C67" s="1">
        <v>4</v>
      </c>
      <c r="D67" s="28">
        <v>6</v>
      </c>
      <c r="E67" s="20"/>
      <c r="F67" s="20"/>
      <c r="G67" s="21"/>
      <c r="H67" s="22"/>
      <c r="I67" s="20"/>
    </row>
    <row r="68" spans="1:9" x14ac:dyDescent="0.35">
      <c r="A68" s="28">
        <v>4</v>
      </c>
      <c r="B68" s="28">
        <v>6</v>
      </c>
      <c r="C68" s="1">
        <v>6</v>
      </c>
      <c r="D68" s="28">
        <v>6</v>
      </c>
      <c r="E68" s="20"/>
      <c r="F68" s="20"/>
      <c r="G68" s="21"/>
      <c r="H68" s="22"/>
      <c r="I68" s="20"/>
    </row>
    <row r="69" spans="1:9" x14ac:dyDescent="0.35">
      <c r="A69" s="28">
        <v>4</v>
      </c>
      <c r="B69" s="28">
        <v>6</v>
      </c>
      <c r="C69" s="1">
        <v>6</v>
      </c>
      <c r="D69" s="28">
        <v>6</v>
      </c>
      <c r="E69" s="20"/>
      <c r="F69" s="20"/>
      <c r="G69" s="21"/>
      <c r="H69" s="22"/>
      <c r="I69" s="20"/>
    </row>
    <row r="70" spans="1:9" x14ac:dyDescent="0.35">
      <c r="A70" s="28">
        <v>5</v>
      </c>
      <c r="B70" s="28">
        <v>6</v>
      </c>
      <c r="C70" s="1">
        <v>5</v>
      </c>
      <c r="D70" s="28">
        <v>6</v>
      </c>
      <c r="E70" s="20"/>
      <c r="F70" s="20"/>
      <c r="G70" s="21"/>
      <c r="H70" s="22"/>
      <c r="I70" s="20"/>
    </row>
    <row r="71" spans="1:9" x14ac:dyDescent="0.35">
      <c r="A71" s="28">
        <v>6</v>
      </c>
      <c r="B71" s="28">
        <v>7</v>
      </c>
      <c r="C71" s="1">
        <v>5</v>
      </c>
      <c r="D71" s="28">
        <v>6</v>
      </c>
      <c r="E71" s="20"/>
      <c r="F71" s="20"/>
      <c r="G71" s="21"/>
      <c r="H71" s="22"/>
      <c r="I71" s="20"/>
    </row>
    <row r="72" spans="1:9" x14ac:dyDescent="0.35">
      <c r="A72" s="28">
        <v>5</v>
      </c>
      <c r="B72" s="28">
        <v>7</v>
      </c>
      <c r="C72" s="1">
        <v>7</v>
      </c>
      <c r="D72" s="28">
        <v>6</v>
      </c>
      <c r="E72" s="20"/>
      <c r="F72" s="20"/>
      <c r="G72" s="21"/>
      <c r="H72" s="22"/>
      <c r="I72" s="20"/>
    </row>
    <row r="73" spans="1:9" x14ac:dyDescent="0.35">
      <c r="A73" s="28">
        <v>5</v>
      </c>
      <c r="B73" s="28">
        <v>2</v>
      </c>
      <c r="C73" s="1">
        <v>3</v>
      </c>
      <c r="D73" s="28">
        <v>3</v>
      </c>
      <c r="E73" s="20"/>
      <c r="F73" s="20"/>
      <c r="G73" s="21"/>
      <c r="H73" s="22"/>
      <c r="I73" s="20"/>
    </row>
    <row r="74" spans="1:9" x14ac:dyDescent="0.35">
      <c r="A74" s="28">
        <v>4</v>
      </c>
      <c r="B74" s="28">
        <v>6</v>
      </c>
      <c r="C74" s="1">
        <v>6</v>
      </c>
      <c r="D74" s="28">
        <v>6</v>
      </c>
      <c r="E74" s="20"/>
      <c r="F74" s="20"/>
      <c r="G74" s="21"/>
      <c r="H74" s="22"/>
      <c r="I74" s="20"/>
    </row>
    <row r="75" spans="1:9" x14ac:dyDescent="0.35">
      <c r="A75" s="28">
        <v>5</v>
      </c>
      <c r="B75" s="28">
        <v>7</v>
      </c>
      <c r="C75" s="1">
        <v>5</v>
      </c>
      <c r="D75" s="28">
        <v>5</v>
      </c>
      <c r="E75" s="20"/>
      <c r="F75" s="20"/>
      <c r="G75" s="21"/>
      <c r="H75" s="22"/>
      <c r="I75" s="20"/>
    </row>
    <row r="76" spans="1:9" x14ac:dyDescent="0.35">
      <c r="A76" s="28">
        <v>2</v>
      </c>
      <c r="B76" s="28">
        <v>6</v>
      </c>
      <c r="C76" s="1">
        <v>5</v>
      </c>
      <c r="D76" s="28">
        <v>5</v>
      </c>
      <c r="E76" s="20"/>
      <c r="F76" s="20"/>
      <c r="G76" s="21"/>
      <c r="H76" s="22"/>
      <c r="I76" s="20"/>
    </row>
    <row r="77" spans="1:9" x14ac:dyDescent="0.35">
      <c r="A77" s="28">
        <v>4</v>
      </c>
      <c r="B77" s="28">
        <v>6</v>
      </c>
      <c r="C77" s="1">
        <v>5</v>
      </c>
      <c r="D77" s="28">
        <v>5</v>
      </c>
      <c r="E77" s="20"/>
      <c r="F77" s="20"/>
      <c r="G77" s="21"/>
      <c r="H77" s="22"/>
      <c r="I77" s="20"/>
    </row>
    <row r="78" spans="1:9" x14ac:dyDescent="0.35">
      <c r="A78" s="28">
        <v>6</v>
      </c>
      <c r="B78" s="28">
        <v>6</v>
      </c>
      <c r="C78" s="1">
        <v>7</v>
      </c>
      <c r="D78" s="28">
        <v>7</v>
      </c>
      <c r="E78" s="20"/>
      <c r="F78" s="20"/>
      <c r="G78" s="21"/>
      <c r="H78" s="22"/>
      <c r="I78" s="20"/>
    </row>
    <row r="79" spans="1:9" x14ac:dyDescent="0.35">
      <c r="A79" s="28">
        <v>5</v>
      </c>
      <c r="B79" s="28">
        <v>6</v>
      </c>
      <c r="C79" s="1">
        <v>5</v>
      </c>
      <c r="D79" s="28">
        <v>5</v>
      </c>
      <c r="E79" s="20"/>
      <c r="F79" s="20"/>
      <c r="G79" s="21"/>
      <c r="H79" s="22"/>
      <c r="I79" s="20"/>
    </row>
    <row r="80" spans="1:9" x14ac:dyDescent="0.35">
      <c r="A80" s="28">
        <v>5</v>
      </c>
      <c r="B80" s="28">
        <v>4</v>
      </c>
      <c r="C80" s="1">
        <v>4</v>
      </c>
      <c r="D80" s="28">
        <v>4</v>
      </c>
      <c r="E80" s="20"/>
      <c r="F80" s="20"/>
      <c r="G80" s="21"/>
      <c r="H80" s="22"/>
      <c r="I80" s="20"/>
    </row>
    <row r="81" spans="1:9" x14ac:dyDescent="0.35">
      <c r="A81" s="28">
        <v>4</v>
      </c>
      <c r="B81" s="28">
        <v>6</v>
      </c>
      <c r="C81" s="1">
        <v>3</v>
      </c>
      <c r="D81" s="28">
        <v>4</v>
      </c>
      <c r="E81" s="20"/>
      <c r="F81" s="20"/>
      <c r="G81" s="21"/>
      <c r="H81" s="22"/>
      <c r="I81" s="20"/>
    </row>
    <row r="82" spans="1:9" x14ac:dyDescent="0.35">
      <c r="A82" s="28">
        <v>5</v>
      </c>
      <c r="B82" s="28">
        <v>5</v>
      </c>
      <c r="C82" s="1">
        <v>5</v>
      </c>
      <c r="D82" s="28">
        <v>5</v>
      </c>
      <c r="E82" s="20"/>
      <c r="F82" s="20"/>
      <c r="G82" s="21"/>
      <c r="H82" s="22"/>
      <c r="I82" s="20"/>
    </row>
    <row r="83" spans="1:9" x14ac:dyDescent="0.35">
      <c r="A83" s="28">
        <v>2</v>
      </c>
      <c r="B83" s="28">
        <v>7</v>
      </c>
      <c r="C83" s="1">
        <v>4</v>
      </c>
      <c r="D83" s="28">
        <v>6</v>
      </c>
      <c r="E83" s="20"/>
      <c r="F83" s="20"/>
      <c r="G83" s="21"/>
      <c r="H83" s="22"/>
      <c r="I83" s="20"/>
    </row>
    <row r="84" spans="1:9" x14ac:dyDescent="0.35">
      <c r="A84" s="28">
        <v>4</v>
      </c>
      <c r="B84" s="28">
        <v>7</v>
      </c>
      <c r="C84" s="1">
        <v>6</v>
      </c>
      <c r="D84" s="28">
        <v>6</v>
      </c>
      <c r="E84" s="20"/>
      <c r="F84" s="20"/>
      <c r="G84" s="21"/>
      <c r="H84" s="22"/>
      <c r="I84" s="20"/>
    </row>
    <row r="85" spans="1:9" x14ac:dyDescent="0.35">
      <c r="A85" s="28">
        <v>7</v>
      </c>
      <c r="B85" s="28">
        <v>6</v>
      </c>
      <c r="C85" s="1">
        <v>7</v>
      </c>
      <c r="D85" s="28">
        <v>7</v>
      </c>
      <c r="E85" s="20"/>
      <c r="F85" s="20"/>
      <c r="G85" s="21"/>
      <c r="H85" s="22"/>
      <c r="I85" s="20"/>
    </row>
    <row r="86" spans="1:9" x14ac:dyDescent="0.35">
      <c r="A86" s="28">
        <v>7</v>
      </c>
      <c r="B86" s="28">
        <v>5</v>
      </c>
      <c r="C86" s="1">
        <v>7</v>
      </c>
      <c r="D86" s="28">
        <v>7</v>
      </c>
      <c r="E86" s="20"/>
      <c r="F86" s="20"/>
      <c r="G86" s="21"/>
      <c r="H86" s="22"/>
      <c r="I86" s="20"/>
    </row>
    <row r="87" spans="1:9" x14ac:dyDescent="0.35">
      <c r="A87" s="28">
        <v>5</v>
      </c>
      <c r="B87" s="28">
        <v>7</v>
      </c>
      <c r="C87" s="1">
        <v>7</v>
      </c>
      <c r="D87" s="28">
        <v>6</v>
      </c>
      <c r="E87" s="20"/>
      <c r="F87" s="20"/>
      <c r="G87" s="21"/>
      <c r="H87" s="22"/>
      <c r="I87" s="20"/>
    </row>
    <row r="88" spans="1:9" x14ac:dyDescent="0.35">
      <c r="A88" s="28">
        <v>4</v>
      </c>
      <c r="B88" s="28">
        <v>4</v>
      </c>
      <c r="C88" s="1">
        <v>4</v>
      </c>
      <c r="D88" s="28">
        <v>5</v>
      </c>
      <c r="E88" s="20"/>
      <c r="F88" s="20"/>
      <c r="G88" s="21"/>
      <c r="H88" s="22"/>
      <c r="I88" s="20"/>
    </row>
    <row r="89" spans="1:9" x14ac:dyDescent="0.35">
      <c r="A89" s="28">
        <v>4</v>
      </c>
      <c r="B89" s="28">
        <v>4</v>
      </c>
      <c r="C89" s="1">
        <v>3</v>
      </c>
      <c r="D89" s="28">
        <v>6</v>
      </c>
      <c r="E89" s="20"/>
      <c r="F89" s="20"/>
      <c r="G89" s="21"/>
      <c r="H89" s="22"/>
      <c r="I89" s="20"/>
    </row>
    <row r="90" spans="1:9" x14ac:dyDescent="0.35">
      <c r="A90" s="28">
        <v>5</v>
      </c>
      <c r="B90" s="28">
        <v>7</v>
      </c>
      <c r="C90" s="1">
        <v>5</v>
      </c>
      <c r="D90" s="28">
        <v>5</v>
      </c>
      <c r="E90" s="20"/>
      <c r="F90" s="20"/>
      <c r="G90" s="21"/>
      <c r="H90" s="22"/>
      <c r="I90" s="20"/>
    </row>
    <row r="91" spans="1:9" x14ac:dyDescent="0.35">
      <c r="A91" s="28">
        <v>1</v>
      </c>
      <c r="B91" s="28">
        <v>6</v>
      </c>
      <c r="C91" s="1">
        <v>6</v>
      </c>
      <c r="D91" s="28">
        <v>6</v>
      </c>
      <c r="E91" s="20"/>
      <c r="F91" s="20"/>
      <c r="G91" s="21"/>
      <c r="H91" s="22"/>
      <c r="I91" s="20"/>
    </row>
    <row r="92" spans="1:9" x14ac:dyDescent="0.35">
      <c r="A92" s="28">
        <v>7</v>
      </c>
      <c r="B92" s="28">
        <v>6</v>
      </c>
      <c r="C92" s="1">
        <v>7</v>
      </c>
      <c r="D92" s="28">
        <v>7</v>
      </c>
      <c r="E92" s="20"/>
      <c r="F92" s="20"/>
      <c r="G92" s="21"/>
      <c r="H92" s="22"/>
      <c r="I92" s="20"/>
    </row>
    <row r="93" spans="1:9" x14ac:dyDescent="0.35">
      <c r="A93" s="28">
        <v>6</v>
      </c>
      <c r="B93" s="28">
        <v>6</v>
      </c>
      <c r="C93" s="1">
        <v>5</v>
      </c>
      <c r="D93" s="28">
        <v>6</v>
      </c>
      <c r="E93" s="20"/>
      <c r="F93" s="20"/>
      <c r="G93" s="21"/>
      <c r="H93" s="22"/>
      <c r="I93" s="20"/>
    </row>
    <row r="94" spans="1:9" x14ac:dyDescent="0.35">
      <c r="A94" s="28">
        <v>5</v>
      </c>
      <c r="B94" s="28">
        <v>6</v>
      </c>
      <c r="C94" s="1">
        <v>7</v>
      </c>
      <c r="D94" s="28">
        <v>6</v>
      </c>
      <c r="E94" s="20"/>
      <c r="F94" s="20"/>
      <c r="G94" s="21"/>
      <c r="H94" s="22"/>
      <c r="I94" s="20"/>
    </row>
    <row r="95" spans="1:9" x14ac:dyDescent="0.35">
      <c r="A95" s="28">
        <v>5</v>
      </c>
      <c r="B95" s="28">
        <v>6</v>
      </c>
      <c r="C95" s="1">
        <v>7</v>
      </c>
      <c r="D95" s="28">
        <v>6</v>
      </c>
      <c r="E95" s="20"/>
      <c r="F95" s="20"/>
      <c r="G95" s="21"/>
      <c r="H95" s="22"/>
      <c r="I95" s="20"/>
    </row>
    <row r="96" spans="1:9" x14ac:dyDescent="0.35">
      <c r="A96" s="28">
        <v>7</v>
      </c>
      <c r="B96" s="28">
        <v>7</v>
      </c>
      <c r="C96" s="1">
        <v>7</v>
      </c>
      <c r="D96" s="28">
        <v>7</v>
      </c>
      <c r="E96" s="20"/>
      <c r="F96" s="20"/>
      <c r="G96" s="21"/>
      <c r="H96" s="22"/>
      <c r="I96" s="20"/>
    </row>
    <row r="97" spans="1:9" x14ac:dyDescent="0.35">
      <c r="A97" s="28">
        <v>6</v>
      </c>
      <c r="B97" s="28">
        <v>7</v>
      </c>
      <c r="C97" s="1">
        <v>7</v>
      </c>
      <c r="D97" s="28">
        <v>7</v>
      </c>
      <c r="E97" s="20"/>
      <c r="F97" s="20"/>
      <c r="G97" s="21"/>
      <c r="H97" s="22"/>
      <c r="I97" s="20"/>
    </row>
    <row r="98" spans="1:9" x14ac:dyDescent="0.35">
      <c r="A98" s="28">
        <v>7</v>
      </c>
      <c r="B98" s="28">
        <v>7</v>
      </c>
      <c r="C98" s="1">
        <v>6</v>
      </c>
      <c r="D98" s="28">
        <v>7</v>
      </c>
      <c r="E98" s="20"/>
      <c r="F98" s="20"/>
      <c r="G98" s="21"/>
      <c r="H98" s="22"/>
      <c r="I98" s="20"/>
    </row>
    <row r="99" spans="1:9" x14ac:dyDescent="0.35">
      <c r="A99" s="28">
        <v>4</v>
      </c>
      <c r="B99" s="28">
        <v>5</v>
      </c>
      <c r="C99" s="1">
        <v>6</v>
      </c>
      <c r="D99" s="28">
        <v>6</v>
      </c>
      <c r="E99" s="20"/>
      <c r="F99" s="20"/>
      <c r="G99" s="21"/>
      <c r="H99" s="22"/>
      <c r="I99" s="20"/>
    </row>
    <row r="100" spans="1:9" x14ac:dyDescent="0.35">
      <c r="A100" s="28">
        <v>7</v>
      </c>
      <c r="B100" s="28">
        <v>7</v>
      </c>
      <c r="C100" s="1">
        <v>6</v>
      </c>
      <c r="D100" s="28">
        <v>7</v>
      </c>
      <c r="E100" s="20"/>
      <c r="F100" s="20"/>
      <c r="G100" s="21"/>
      <c r="H100" s="22"/>
      <c r="I100" s="20"/>
    </row>
    <row r="101" spans="1:9" x14ac:dyDescent="0.35">
      <c r="A101" s="28">
        <v>5</v>
      </c>
      <c r="B101" s="28">
        <v>7</v>
      </c>
      <c r="C101" s="1">
        <v>7</v>
      </c>
      <c r="D101" s="28">
        <v>4</v>
      </c>
      <c r="E101" s="20"/>
      <c r="F101" s="20"/>
      <c r="G101" s="21"/>
      <c r="H101" s="22"/>
      <c r="I101" s="20"/>
    </row>
    <row r="102" spans="1:9" x14ac:dyDescent="0.35">
      <c r="A102" s="28">
        <v>7</v>
      </c>
      <c r="B102" s="28">
        <v>7</v>
      </c>
      <c r="C102" s="1">
        <v>7</v>
      </c>
      <c r="D102" s="28">
        <v>7</v>
      </c>
      <c r="E102" s="20"/>
      <c r="F102" s="20"/>
      <c r="G102" s="21"/>
      <c r="H102" s="22"/>
      <c r="I102" s="20"/>
    </row>
    <row r="103" spans="1:9" x14ac:dyDescent="0.35">
      <c r="A103" s="28">
        <v>7</v>
      </c>
      <c r="B103" s="28">
        <v>7</v>
      </c>
      <c r="C103" s="1">
        <v>7</v>
      </c>
      <c r="D103" s="28">
        <v>7</v>
      </c>
      <c r="E103" s="20"/>
      <c r="F103" s="20"/>
      <c r="G103" s="21"/>
      <c r="H103" s="22"/>
      <c r="I103" s="20"/>
    </row>
    <row r="104" spans="1:9" x14ac:dyDescent="0.35">
      <c r="A104" s="28">
        <v>7</v>
      </c>
      <c r="B104" s="28">
        <v>6</v>
      </c>
      <c r="C104" s="1">
        <v>6</v>
      </c>
      <c r="D104" s="28">
        <v>6</v>
      </c>
      <c r="E104" s="20"/>
      <c r="F104" s="20"/>
      <c r="G104" s="21"/>
      <c r="H104" s="22"/>
      <c r="I104" s="20"/>
    </row>
    <row r="105" spans="1:9" x14ac:dyDescent="0.35">
      <c r="A105" s="28">
        <v>5</v>
      </c>
      <c r="B105" s="28">
        <v>6</v>
      </c>
      <c r="C105" s="1">
        <v>4</v>
      </c>
      <c r="D105" s="28">
        <v>5</v>
      </c>
      <c r="E105" s="20"/>
      <c r="F105" s="20"/>
      <c r="G105" s="21"/>
      <c r="H105" s="22"/>
      <c r="I105" s="20"/>
    </row>
    <row r="106" spans="1:9" x14ac:dyDescent="0.35">
      <c r="A106" s="28">
        <v>1</v>
      </c>
      <c r="B106" s="28">
        <v>1</v>
      </c>
      <c r="C106" s="1">
        <v>5</v>
      </c>
      <c r="D106" s="28">
        <v>3</v>
      </c>
      <c r="E106" s="20"/>
      <c r="F106" s="20"/>
      <c r="G106" s="21"/>
      <c r="H106" s="22"/>
      <c r="I106" s="20"/>
    </row>
    <row r="107" spans="1:9" x14ac:dyDescent="0.35">
      <c r="A107" s="28">
        <v>7</v>
      </c>
      <c r="B107" s="28">
        <v>7</v>
      </c>
      <c r="C107" s="1">
        <v>6</v>
      </c>
      <c r="D107" s="28">
        <v>7</v>
      </c>
      <c r="E107" s="20"/>
      <c r="F107" s="20"/>
      <c r="G107" s="21"/>
      <c r="H107" s="22"/>
      <c r="I107" s="20"/>
    </row>
    <row r="108" spans="1:9" x14ac:dyDescent="0.35">
      <c r="A108" s="28">
        <v>5</v>
      </c>
      <c r="B108" s="28">
        <v>7</v>
      </c>
      <c r="C108" s="1">
        <v>7</v>
      </c>
      <c r="D108" s="28">
        <v>7</v>
      </c>
      <c r="E108" s="20"/>
      <c r="F108" s="20"/>
      <c r="G108" s="21"/>
      <c r="H108" s="22"/>
      <c r="I108" s="20"/>
    </row>
    <row r="109" spans="1:9" x14ac:dyDescent="0.35">
      <c r="A109" s="28">
        <v>4</v>
      </c>
      <c r="B109" s="28">
        <v>4</v>
      </c>
      <c r="C109" s="1">
        <v>5</v>
      </c>
      <c r="D109" s="28">
        <v>5</v>
      </c>
      <c r="E109" s="20"/>
      <c r="F109" s="20"/>
      <c r="G109" s="21"/>
      <c r="H109" s="22"/>
      <c r="I109" s="20"/>
    </row>
    <row r="110" spans="1:9" x14ac:dyDescent="0.35">
      <c r="A110" s="28">
        <v>4</v>
      </c>
      <c r="B110" s="28">
        <v>7</v>
      </c>
      <c r="C110" s="1">
        <v>5</v>
      </c>
      <c r="D110" s="28">
        <v>5</v>
      </c>
      <c r="E110" s="20"/>
      <c r="F110" s="20"/>
      <c r="G110" s="21"/>
      <c r="H110" s="22"/>
      <c r="I110" s="20"/>
    </row>
    <row r="111" spans="1:9" x14ac:dyDescent="0.35">
      <c r="A111" s="28">
        <v>4</v>
      </c>
      <c r="B111" s="28">
        <v>6</v>
      </c>
      <c r="C111" s="1">
        <v>4</v>
      </c>
      <c r="D111" s="28">
        <v>6</v>
      </c>
      <c r="E111" s="20"/>
      <c r="F111" s="20"/>
      <c r="G111" s="21"/>
      <c r="H111" s="22"/>
      <c r="I111" s="20"/>
    </row>
    <row r="112" spans="1:9" x14ac:dyDescent="0.35">
      <c r="A112" s="28">
        <v>5</v>
      </c>
      <c r="B112" s="28">
        <v>6</v>
      </c>
      <c r="C112" s="1">
        <v>4</v>
      </c>
      <c r="D112" s="28">
        <v>6</v>
      </c>
      <c r="E112" s="20"/>
      <c r="F112" s="20"/>
      <c r="G112" s="21"/>
      <c r="H112" s="22"/>
      <c r="I112" s="20"/>
    </row>
    <row r="113" spans="1:9" x14ac:dyDescent="0.35">
      <c r="A113" s="28">
        <v>6</v>
      </c>
      <c r="B113" s="28">
        <v>7</v>
      </c>
      <c r="C113" s="1">
        <v>4</v>
      </c>
      <c r="D113" s="28">
        <v>3</v>
      </c>
      <c r="E113" s="20"/>
      <c r="F113" s="20"/>
      <c r="G113" s="21"/>
      <c r="H113" s="22"/>
      <c r="I113" s="20"/>
    </row>
    <row r="114" spans="1:9" x14ac:dyDescent="0.35">
      <c r="A114" s="28">
        <v>6</v>
      </c>
      <c r="B114" s="28">
        <v>6</v>
      </c>
      <c r="C114" s="1">
        <v>5</v>
      </c>
      <c r="D114" s="28">
        <v>6</v>
      </c>
      <c r="E114" s="20"/>
      <c r="F114" s="20"/>
      <c r="G114" s="21"/>
      <c r="H114" s="22"/>
      <c r="I114" s="20"/>
    </row>
    <row r="115" spans="1:9" x14ac:dyDescent="0.35">
      <c r="A115" s="28">
        <v>7</v>
      </c>
      <c r="B115" s="28">
        <v>7</v>
      </c>
      <c r="C115" s="1">
        <v>5</v>
      </c>
      <c r="D115" s="28">
        <v>7</v>
      </c>
      <c r="E115" s="20"/>
      <c r="F115" s="20"/>
      <c r="G115" s="21"/>
      <c r="H115" s="22"/>
      <c r="I115" s="20"/>
    </row>
    <row r="116" spans="1:9" x14ac:dyDescent="0.35">
      <c r="A116" s="28">
        <v>6</v>
      </c>
      <c r="B116" s="28">
        <v>5</v>
      </c>
      <c r="C116" s="1">
        <v>6</v>
      </c>
      <c r="D116" s="28">
        <v>6</v>
      </c>
      <c r="E116" s="20"/>
      <c r="F116" s="20"/>
      <c r="G116" s="21"/>
      <c r="H116" s="22"/>
      <c r="I116" s="20"/>
    </row>
    <row r="117" spans="1:9" x14ac:dyDescent="0.35">
      <c r="A117" s="28">
        <v>7</v>
      </c>
      <c r="B117" s="28">
        <v>7</v>
      </c>
      <c r="C117" s="1">
        <v>6</v>
      </c>
      <c r="D117" s="28">
        <v>7</v>
      </c>
      <c r="E117" s="20"/>
      <c r="F117" s="20"/>
      <c r="G117" s="21"/>
      <c r="H117" s="22"/>
      <c r="I117" s="20"/>
    </row>
    <row r="118" spans="1:9" x14ac:dyDescent="0.35">
      <c r="A118" s="28">
        <v>7</v>
      </c>
      <c r="B118" s="28">
        <v>7</v>
      </c>
      <c r="C118" s="1">
        <v>7</v>
      </c>
      <c r="D118" s="28">
        <v>7</v>
      </c>
      <c r="E118" s="20"/>
      <c r="F118" s="20"/>
      <c r="G118" s="21"/>
      <c r="H118" s="22"/>
      <c r="I118" s="20"/>
    </row>
    <row r="119" spans="1:9" x14ac:dyDescent="0.35">
      <c r="A119" s="28">
        <v>1</v>
      </c>
      <c r="B119" s="28">
        <v>1</v>
      </c>
      <c r="C119" s="1">
        <v>4</v>
      </c>
      <c r="D119" s="28">
        <v>1</v>
      </c>
      <c r="E119" s="20"/>
      <c r="F119" s="20"/>
      <c r="G119" s="21"/>
      <c r="H119" s="22"/>
      <c r="I119" s="20"/>
    </row>
    <row r="120" spans="1:9" x14ac:dyDescent="0.35">
      <c r="A120" s="28">
        <v>7</v>
      </c>
      <c r="B120" s="28">
        <v>7</v>
      </c>
      <c r="C120" s="1">
        <v>7</v>
      </c>
      <c r="D120" s="28">
        <v>7</v>
      </c>
      <c r="E120" s="20"/>
      <c r="F120" s="20"/>
      <c r="G120" s="21"/>
      <c r="H120" s="22"/>
      <c r="I120" s="20"/>
    </row>
    <row r="121" spans="1:9" x14ac:dyDescent="0.35">
      <c r="A121" s="28">
        <v>4</v>
      </c>
      <c r="B121" s="28">
        <v>5</v>
      </c>
      <c r="C121" s="1">
        <v>4</v>
      </c>
      <c r="D121" s="28">
        <v>4</v>
      </c>
      <c r="E121" s="20"/>
      <c r="F121" s="20"/>
      <c r="G121" s="21"/>
      <c r="H121" s="22"/>
      <c r="I121" s="20"/>
    </row>
    <row r="122" spans="1:9" x14ac:dyDescent="0.35">
      <c r="A122" s="28">
        <v>3</v>
      </c>
      <c r="B122" s="28">
        <v>2</v>
      </c>
      <c r="C122" s="1">
        <v>3</v>
      </c>
      <c r="D122" s="28">
        <v>4</v>
      </c>
      <c r="E122" s="20"/>
      <c r="F122" s="20"/>
      <c r="G122" s="21"/>
      <c r="H122" s="22"/>
      <c r="I122" s="20"/>
    </row>
    <row r="123" spans="1:9" x14ac:dyDescent="0.35">
      <c r="A123" s="1"/>
      <c r="B123" s="1"/>
      <c r="C123" s="11"/>
      <c r="D123" s="3"/>
      <c r="E123" s="20"/>
      <c r="F123" s="20"/>
      <c r="G123" s="21"/>
      <c r="H123" s="22"/>
      <c r="I123" s="20"/>
    </row>
    <row r="124" spans="1:9" x14ac:dyDescent="0.35">
      <c r="A124" s="1"/>
      <c r="B124" s="1"/>
      <c r="C124" s="11"/>
      <c r="D124" s="3"/>
      <c r="E124" s="20"/>
      <c r="F124" s="20"/>
      <c r="G124" s="21"/>
      <c r="H124" s="22"/>
      <c r="I124" s="20"/>
    </row>
    <row r="125" spans="1:9" x14ac:dyDescent="0.35">
      <c r="A125" s="1"/>
      <c r="B125" s="1"/>
      <c r="C125" s="11"/>
      <c r="D125" s="3"/>
      <c r="E125" s="20"/>
      <c r="F125" s="20"/>
      <c r="G125" s="21"/>
      <c r="H125" s="22"/>
      <c r="I125" s="20"/>
    </row>
    <row r="126" spans="1:9" x14ac:dyDescent="0.35">
      <c r="A126" s="1"/>
      <c r="B126" s="1"/>
      <c r="C126" s="11"/>
      <c r="D126" s="3"/>
      <c r="E126" s="20"/>
      <c r="F126" s="20"/>
      <c r="G126" s="21"/>
      <c r="H126" s="22"/>
      <c r="I126" s="20"/>
    </row>
    <row r="127" spans="1:9" x14ac:dyDescent="0.35">
      <c r="A127" s="1"/>
      <c r="B127" s="1"/>
      <c r="C127" s="11"/>
      <c r="D127" s="3"/>
      <c r="E127" s="20"/>
      <c r="F127" s="20"/>
      <c r="G127" s="21"/>
      <c r="H127" s="22"/>
      <c r="I127" s="20"/>
    </row>
    <row r="128" spans="1:9" x14ac:dyDescent="0.35">
      <c r="A128" s="1"/>
      <c r="B128" s="1"/>
      <c r="C128" s="11"/>
      <c r="D128" s="3"/>
      <c r="E128" s="20"/>
      <c r="F128" s="20"/>
      <c r="G128" s="21"/>
      <c r="H128" s="22"/>
      <c r="I128" s="20"/>
    </row>
    <row r="129" spans="1:9" x14ac:dyDescent="0.35">
      <c r="A129" s="1"/>
      <c r="B129" s="1"/>
      <c r="C129" s="11"/>
      <c r="D129" s="3"/>
      <c r="E129" s="20"/>
      <c r="F129" s="20"/>
      <c r="G129" s="21"/>
      <c r="H129" s="22"/>
      <c r="I129" s="20"/>
    </row>
    <row r="130" spans="1:9" x14ac:dyDescent="0.35">
      <c r="A130" s="1"/>
      <c r="B130" s="1"/>
      <c r="C130" s="11"/>
      <c r="D130" s="3"/>
      <c r="E130" s="20"/>
      <c r="F130" s="20"/>
      <c r="G130" s="21"/>
      <c r="H130" s="22"/>
      <c r="I130" s="20"/>
    </row>
    <row r="131" spans="1:9" x14ac:dyDescent="0.35">
      <c r="A131" s="1"/>
      <c r="B131" s="1"/>
      <c r="C131" s="11"/>
      <c r="D131" s="3"/>
      <c r="E131" s="20"/>
      <c r="F131" s="20"/>
      <c r="G131" s="21"/>
      <c r="H131" s="22"/>
      <c r="I131" s="20"/>
    </row>
    <row r="132" spans="1:9" x14ac:dyDescent="0.35">
      <c r="A132" s="1"/>
      <c r="B132" s="1"/>
      <c r="C132" s="11"/>
      <c r="D132" s="3"/>
      <c r="E132" s="20"/>
      <c r="F132" s="20"/>
      <c r="G132" s="21"/>
      <c r="H132" s="22"/>
      <c r="I132" s="20"/>
    </row>
    <row r="133" spans="1:9" x14ac:dyDescent="0.35">
      <c r="A133" s="1"/>
      <c r="B133" s="1"/>
      <c r="C133" s="11"/>
      <c r="D133" s="3"/>
      <c r="E133" s="20"/>
      <c r="F133" s="20"/>
      <c r="G133" s="21"/>
      <c r="H133" s="22"/>
      <c r="I133" s="20"/>
    </row>
    <row r="134" spans="1:9" x14ac:dyDescent="0.35">
      <c r="A134" s="1"/>
      <c r="B134" s="1"/>
      <c r="C134" s="11"/>
      <c r="D134" s="3"/>
      <c r="E134" s="20"/>
      <c r="F134" s="20"/>
      <c r="G134" s="21"/>
      <c r="H134" s="22"/>
      <c r="I134" s="20"/>
    </row>
    <row r="135" spans="1:9" x14ac:dyDescent="0.35">
      <c r="A135" s="1"/>
      <c r="B135" s="1"/>
      <c r="C135" s="11"/>
      <c r="D135" s="3"/>
      <c r="E135" s="20"/>
      <c r="F135" s="20"/>
      <c r="G135" s="21"/>
      <c r="H135" s="22"/>
      <c r="I135" s="20"/>
    </row>
    <row r="136" spans="1:9" x14ac:dyDescent="0.35">
      <c r="A136" s="1"/>
      <c r="B136" s="1"/>
      <c r="C136" s="11"/>
      <c r="D136" s="3"/>
      <c r="E136" s="20"/>
      <c r="F136" s="20"/>
      <c r="G136" s="21"/>
      <c r="H136" s="22"/>
      <c r="I136" s="20"/>
    </row>
    <row r="137" spans="1:9" x14ac:dyDescent="0.35">
      <c r="A137" s="1"/>
      <c r="B137" s="1"/>
      <c r="C137" s="11"/>
      <c r="D137" s="3"/>
      <c r="E137" s="20"/>
      <c r="F137" s="20"/>
      <c r="G137" s="21"/>
      <c r="H137" s="22"/>
      <c r="I137" s="20"/>
    </row>
    <row r="138" spans="1:9" x14ac:dyDescent="0.35">
      <c r="A138" s="1"/>
      <c r="B138" s="1"/>
      <c r="C138" s="11"/>
      <c r="D138" s="3"/>
      <c r="E138" s="20"/>
      <c r="F138" s="20"/>
      <c r="G138" s="21"/>
      <c r="H138" s="22"/>
      <c r="I138" s="20"/>
    </row>
    <row r="139" spans="1:9" x14ac:dyDescent="0.35">
      <c r="A139" s="1"/>
      <c r="B139" s="1"/>
      <c r="C139" s="11"/>
      <c r="D139" s="3"/>
      <c r="E139" s="20"/>
      <c r="F139" s="20"/>
      <c r="G139" s="21"/>
      <c r="H139" s="22"/>
      <c r="I139" s="20"/>
    </row>
    <row r="140" spans="1:9" x14ac:dyDescent="0.35">
      <c r="A140" s="1"/>
      <c r="B140" s="1"/>
      <c r="C140" s="11"/>
      <c r="D140" s="3"/>
      <c r="E140" s="20"/>
      <c r="F140" s="20"/>
      <c r="G140" s="21"/>
      <c r="H140" s="22"/>
      <c r="I140" s="20"/>
    </row>
    <row r="141" spans="1:9" x14ac:dyDescent="0.35">
      <c r="A141" s="1"/>
      <c r="B141" s="1"/>
      <c r="C141" s="11"/>
      <c r="D141" s="3"/>
      <c r="E141" s="20"/>
      <c r="F141" s="20"/>
      <c r="G141" s="21"/>
      <c r="H141" s="22"/>
      <c r="I141" s="20"/>
    </row>
    <row r="142" spans="1:9" x14ac:dyDescent="0.35">
      <c r="A142" s="1"/>
      <c r="B142" s="1"/>
      <c r="C142" s="11"/>
      <c r="D142" s="3"/>
      <c r="E142" s="20"/>
      <c r="F142" s="20"/>
      <c r="G142" s="21"/>
      <c r="H142" s="22"/>
      <c r="I142" s="20"/>
    </row>
    <row r="143" spans="1:9" x14ac:dyDescent="0.35">
      <c r="A143" s="1"/>
      <c r="B143" s="1"/>
      <c r="C143" s="11"/>
      <c r="D143" s="3"/>
      <c r="E143" s="20"/>
      <c r="F143" s="20"/>
      <c r="G143" s="21"/>
      <c r="H143" s="22"/>
      <c r="I143" s="20"/>
    </row>
    <row r="144" spans="1:9" x14ac:dyDescent="0.35">
      <c r="A144" s="1"/>
      <c r="B144" s="1"/>
      <c r="C144" s="11"/>
      <c r="D144" s="3"/>
      <c r="E144" s="20"/>
      <c r="F144" s="20"/>
      <c r="G144" s="21"/>
      <c r="H144" s="22"/>
      <c r="I144" s="20"/>
    </row>
    <row r="145" spans="1:9" x14ac:dyDescent="0.35">
      <c r="A145" s="1"/>
      <c r="B145" s="1"/>
      <c r="C145" s="11"/>
      <c r="D145" s="3"/>
      <c r="E145" s="20"/>
      <c r="F145" s="20"/>
      <c r="G145" s="21"/>
      <c r="H145" s="22"/>
      <c r="I145" s="20"/>
    </row>
    <row r="146" spans="1:9" x14ac:dyDescent="0.35">
      <c r="A146" s="1"/>
      <c r="B146" s="1"/>
      <c r="C146" s="11"/>
      <c r="D146" s="3"/>
      <c r="E146" s="20"/>
      <c r="F146" s="20"/>
      <c r="G146" s="21"/>
      <c r="H146" s="22"/>
      <c r="I146" s="20"/>
    </row>
    <row r="147" spans="1:9" x14ac:dyDescent="0.35">
      <c r="A147" s="1"/>
      <c r="B147" s="1"/>
      <c r="C147" s="11"/>
      <c r="D147" s="3"/>
      <c r="E147" s="20"/>
      <c r="F147" s="20"/>
      <c r="G147" s="21"/>
      <c r="H147" s="22"/>
      <c r="I147" s="20"/>
    </row>
    <row r="148" spans="1:9" x14ac:dyDescent="0.35">
      <c r="A148" s="1"/>
      <c r="B148" s="1"/>
      <c r="C148" s="11"/>
      <c r="D148" s="3"/>
      <c r="E148" s="20"/>
      <c r="F148" s="20"/>
      <c r="G148" s="21"/>
      <c r="H148" s="22"/>
      <c r="I148" s="20"/>
    </row>
    <row r="149" spans="1:9" x14ac:dyDescent="0.35">
      <c r="A149" s="1"/>
      <c r="B149" s="1"/>
      <c r="C149" s="11"/>
      <c r="D149" s="3"/>
      <c r="E149" s="20"/>
      <c r="F149" s="20"/>
      <c r="G149" s="21"/>
      <c r="H149" s="22"/>
      <c r="I149" s="20"/>
    </row>
    <row r="150" spans="1:9" x14ac:dyDescent="0.35">
      <c r="A150" s="1"/>
      <c r="B150" s="1"/>
      <c r="C150" s="11"/>
      <c r="D150" s="3"/>
      <c r="E150" s="20"/>
      <c r="F150" s="20"/>
      <c r="G150" s="21"/>
      <c r="H150" s="22"/>
      <c r="I150" s="20"/>
    </row>
    <row r="151" spans="1:9" x14ac:dyDescent="0.35">
      <c r="A151" s="1"/>
      <c r="B151" s="1"/>
      <c r="C151" s="11"/>
      <c r="D151" s="3"/>
      <c r="E151" s="20"/>
      <c r="F151" s="20"/>
      <c r="G151" s="21"/>
      <c r="H151" s="22"/>
      <c r="I151" s="20"/>
    </row>
    <row r="152" spans="1:9" x14ac:dyDescent="0.35">
      <c r="A152" s="1"/>
      <c r="B152" s="1"/>
      <c r="C152" s="11"/>
      <c r="D152" s="3"/>
      <c r="E152" s="20"/>
      <c r="F152" s="20"/>
      <c r="G152" s="21"/>
      <c r="H152" s="22"/>
      <c r="I152" s="20"/>
    </row>
    <row r="153" spans="1:9" x14ac:dyDescent="0.35">
      <c r="A153" s="1"/>
      <c r="B153" s="1"/>
      <c r="C153" s="11"/>
      <c r="D153" s="3"/>
      <c r="E153" s="20"/>
      <c r="F153" s="20"/>
      <c r="G153" s="21"/>
      <c r="H153" s="22"/>
      <c r="I153" s="20"/>
    </row>
    <row r="154" spans="1:9" x14ac:dyDescent="0.35">
      <c r="A154" s="1"/>
      <c r="B154" s="1"/>
      <c r="C154" s="11"/>
      <c r="D154" s="3"/>
      <c r="E154" s="20"/>
      <c r="F154" s="20"/>
      <c r="G154" s="21"/>
      <c r="H154" s="22"/>
      <c r="I154" s="20"/>
    </row>
    <row r="155" spans="1:9" x14ac:dyDescent="0.35">
      <c r="A155" s="1"/>
      <c r="B155" s="1"/>
      <c r="C155" s="11"/>
      <c r="D155" s="3"/>
      <c r="E155" s="20"/>
      <c r="F155" s="20"/>
      <c r="G155" s="21"/>
      <c r="H155" s="22"/>
      <c r="I155" s="20"/>
    </row>
    <row r="156" spans="1:9" x14ac:dyDescent="0.35">
      <c r="A156" s="1"/>
      <c r="B156" s="1"/>
      <c r="C156" s="11"/>
      <c r="D156" s="3"/>
      <c r="E156" s="20"/>
      <c r="F156" s="20"/>
      <c r="G156" s="21"/>
      <c r="H156" s="22"/>
      <c r="I156" s="20"/>
    </row>
    <row r="157" spans="1:9" x14ac:dyDescent="0.35">
      <c r="A157" s="1"/>
      <c r="B157" s="1"/>
      <c r="C157" s="11"/>
      <c r="D157" s="3"/>
      <c r="E157" s="20"/>
      <c r="F157" s="20"/>
      <c r="G157" s="21"/>
      <c r="H157" s="22"/>
      <c r="I157" s="20"/>
    </row>
    <row r="158" spans="1:9" x14ac:dyDescent="0.35">
      <c r="E158" s="20"/>
      <c r="F158" s="20"/>
      <c r="G158" s="21"/>
      <c r="H158" s="22"/>
      <c r="I158" s="20"/>
    </row>
    <row r="159" spans="1:9" x14ac:dyDescent="0.35">
      <c r="E159" s="20"/>
      <c r="F159" s="20"/>
      <c r="G159" s="21"/>
      <c r="H159" s="22"/>
      <c r="I159" s="20"/>
    </row>
    <row r="160" spans="1:9" x14ac:dyDescent="0.35">
      <c r="E160" s="20"/>
      <c r="F160" s="20"/>
      <c r="G160" s="21"/>
      <c r="H160" s="22"/>
      <c r="I160" s="20"/>
    </row>
  </sheetData>
  <sortState ref="A5:I160">
    <sortCondition ref="F2:F157"/>
  </sortState>
  <pageMargins left="0.7" right="0.7" top="0.78740157499999996" bottom="0.78740157499999996" header="0.3" footer="0.3"/>
  <pageSetup paperSize="9" orientation="portrait"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7"/>
  <sheetViews>
    <sheetView showGridLines="0" topLeftCell="A4" zoomScale="110" zoomScaleNormal="110" workbookViewId="0">
      <selection activeCell="C42" sqref="C42"/>
    </sheetView>
  </sheetViews>
  <sheetFormatPr baseColWidth="10" defaultRowHeight="14.5" x14ac:dyDescent="0.35"/>
  <cols>
    <col min="1" max="1" width="19.26953125" customWidth="1"/>
    <col min="2" max="2" width="15.36328125" customWidth="1"/>
    <col min="4" max="4" width="15.6328125" customWidth="1"/>
    <col min="5" max="5" width="11.6328125" customWidth="1"/>
    <col min="6" max="8" width="11.81640625" customWidth="1"/>
    <col min="9" max="11" width="2" customWidth="1"/>
    <col min="12" max="12" width="9.08984375" customWidth="1"/>
    <col min="13" max="13" width="21.08984375" customWidth="1"/>
    <col min="14" max="14" width="22.81640625" customWidth="1"/>
    <col min="15" max="15" width="49.36328125" bestFit="1" customWidth="1"/>
    <col min="16" max="16" width="18.6328125" bestFit="1" customWidth="1"/>
    <col min="17" max="17" width="49.36328125" bestFit="1" customWidth="1"/>
    <col min="18" max="18" width="18.6328125" bestFit="1" customWidth="1"/>
    <col min="19" max="19" width="49.36328125" bestFit="1" customWidth="1"/>
    <col min="20" max="20" width="18.6328125" bestFit="1" customWidth="1"/>
    <col min="21" max="21" width="57.6328125" bestFit="1" customWidth="1"/>
    <col min="22" max="22" width="26.7265625" bestFit="1" customWidth="1"/>
  </cols>
  <sheetData>
    <row r="1" spans="1:13" x14ac:dyDescent="0.35">
      <c r="A1" s="13" t="s">
        <v>15</v>
      </c>
      <c r="B1" s="13" t="s">
        <v>10</v>
      </c>
    </row>
    <row r="2" spans="1:13" x14ac:dyDescent="0.35">
      <c r="A2" s="24">
        <v>1</v>
      </c>
      <c r="B2" s="1">
        <v>3</v>
      </c>
      <c r="M2" s="101" t="s">
        <v>127</v>
      </c>
    </row>
    <row r="3" spans="1:13" ht="29" x14ac:dyDescent="0.35">
      <c r="A3" s="24">
        <v>2</v>
      </c>
      <c r="B3" s="1">
        <v>5</v>
      </c>
      <c r="D3" s="30" t="s">
        <v>15</v>
      </c>
      <c r="E3" s="118" t="s">
        <v>70</v>
      </c>
      <c r="M3" s="100" t="s">
        <v>70</v>
      </c>
    </row>
    <row r="4" spans="1:13" x14ac:dyDescent="0.35">
      <c r="A4" s="24">
        <v>4</v>
      </c>
      <c r="B4" s="1">
        <v>7</v>
      </c>
      <c r="D4" s="47">
        <v>1</v>
      </c>
      <c r="E4" s="117">
        <v>4</v>
      </c>
      <c r="M4" s="120">
        <v>4</v>
      </c>
    </row>
    <row r="5" spans="1:13" x14ac:dyDescent="0.35">
      <c r="A5" s="24">
        <v>4</v>
      </c>
      <c r="B5" s="1">
        <v>7</v>
      </c>
      <c r="D5" s="47">
        <v>2</v>
      </c>
      <c r="E5" s="117">
        <v>5.6097560975609753</v>
      </c>
      <c r="M5" s="120">
        <v>5.6097560975609753</v>
      </c>
    </row>
    <row r="6" spans="1:13" x14ac:dyDescent="0.35">
      <c r="A6" s="24">
        <v>2</v>
      </c>
      <c r="B6" s="1">
        <v>6</v>
      </c>
      <c r="D6" s="47">
        <v>3</v>
      </c>
      <c r="E6" s="117">
        <v>5.3</v>
      </c>
      <c r="M6" s="120">
        <v>5.3</v>
      </c>
    </row>
    <row r="7" spans="1:13" x14ac:dyDescent="0.35">
      <c r="A7" s="24">
        <v>4</v>
      </c>
      <c r="B7" s="1">
        <v>1</v>
      </c>
      <c r="D7" s="47">
        <v>4</v>
      </c>
      <c r="E7" s="117">
        <v>5.822222222222222</v>
      </c>
      <c r="M7" s="120">
        <v>5.822222222222222</v>
      </c>
    </row>
    <row r="8" spans="1:13" x14ac:dyDescent="0.35">
      <c r="A8" s="24">
        <v>2</v>
      </c>
      <c r="B8" s="1">
        <v>7</v>
      </c>
      <c r="D8" s="15" t="s">
        <v>64</v>
      </c>
      <c r="E8" s="117"/>
    </row>
    <row r="9" spans="1:13" x14ac:dyDescent="0.35">
      <c r="A9" s="24">
        <v>4</v>
      </c>
      <c r="B9" s="1">
        <v>7</v>
      </c>
      <c r="D9" s="15" t="s">
        <v>32</v>
      </c>
      <c r="E9" s="117">
        <v>5.4380165289256199</v>
      </c>
    </row>
    <row r="10" spans="1:13" x14ac:dyDescent="0.35">
      <c r="A10" s="24">
        <v>2</v>
      </c>
      <c r="B10" s="1">
        <v>5</v>
      </c>
    </row>
    <row r="11" spans="1:13" x14ac:dyDescent="0.35">
      <c r="A11" s="24">
        <v>3</v>
      </c>
      <c r="B11" s="1">
        <v>7</v>
      </c>
    </row>
    <row r="12" spans="1:13" x14ac:dyDescent="0.35">
      <c r="A12" s="24">
        <v>2</v>
      </c>
      <c r="B12" s="1">
        <v>5</v>
      </c>
    </row>
    <row r="13" spans="1:13" x14ac:dyDescent="0.35">
      <c r="A13" s="24">
        <v>2</v>
      </c>
      <c r="B13" s="1">
        <v>6</v>
      </c>
    </row>
    <row r="14" spans="1:13" x14ac:dyDescent="0.35">
      <c r="A14" s="24">
        <v>4</v>
      </c>
      <c r="B14" s="1">
        <v>7</v>
      </c>
    </row>
    <row r="15" spans="1:13" x14ac:dyDescent="0.35">
      <c r="A15" s="24">
        <v>2</v>
      </c>
      <c r="B15" s="1">
        <v>6</v>
      </c>
    </row>
    <row r="16" spans="1:13" x14ac:dyDescent="0.35">
      <c r="A16" s="24">
        <v>1</v>
      </c>
      <c r="B16" s="1">
        <v>4</v>
      </c>
      <c r="D16" s="2" t="s">
        <v>149</v>
      </c>
    </row>
    <row r="17" spans="1:14" x14ac:dyDescent="0.35">
      <c r="A17" s="24">
        <v>3</v>
      </c>
      <c r="B17" s="1">
        <v>7</v>
      </c>
      <c r="D17" s="119" t="s">
        <v>15</v>
      </c>
      <c r="E17" s="119">
        <v>1</v>
      </c>
      <c r="F17" s="119">
        <v>2</v>
      </c>
      <c r="G17" s="119">
        <v>3</v>
      </c>
      <c r="H17" s="119">
        <v>4</v>
      </c>
    </row>
    <row r="18" spans="1:14" x14ac:dyDescent="0.35">
      <c r="A18" s="24">
        <v>1</v>
      </c>
      <c r="B18" s="1">
        <v>3</v>
      </c>
      <c r="D18" s="119">
        <v>1</v>
      </c>
      <c r="E18" s="117">
        <f>E4-$E$4</f>
        <v>0</v>
      </c>
      <c r="F18" s="117">
        <f>E4-$E$5</f>
        <v>-1.6097560975609753</v>
      </c>
      <c r="G18" s="117">
        <f>E4-$E$6</f>
        <v>-1.2999999999999998</v>
      </c>
      <c r="H18" s="117">
        <f>E4-$E$7</f>
        <v>-1.822222222222222</v>
      </c>
    </row>
    <row r="19" spans="1:14" x14ac:dyDescent="0.35">
      <c r="A19" s="24">
        <v>4</v>
      </c>
      <c r="B19" s="1">
        <v>5</v>
      </c>
      <c r="D19" s="119">
        <v>2</v>
      </c>
      <c r="E19" s="117">
        <f>E5-$E$4</f>
        <v>1.6097560975609753</v>
      </c>
      <c r="F19" s="117">
        <f>E5-$E$5</f>
        <v>0</v>
      </c>
      <c r="G19" s="117">
        <f>E5-$E$6</f>
        <v>0.30975609756097544</v>
      </c>
      <c r="H19" s="117">
        <f>E5-$E$7</f>
        <v>-0.2124661246612467</v>
      </c>
    </row>
    <row r="20" spans="1:14" x14ac:dyDescent="0.35">
      <c r="A20" s="24">
        <v>4</v>
      </c>
      <c r="B20" s="1">
        <v>5</v>
      </c>
      <c r="D20" s="119">
        <v>3</v>
      </c>
      <c r="E20" s="117">
        <f>E6-$E$4</f>
        <v>1.2999999999999998</v>
      </c>
      <c r="F20" s="117">
        <f>E6-$E$5</f>
        <v>-0.30975609756097544</v>
      </c>
      <c r="G20" s="117">
        <f>E6-$E$6</f>
        <v>0</v>
      </c>
      <c r="H20" s="117">
        <f>E6-$E$7</f>
        <v>-0.52222222222222214</v>
      </c>
    </row>
    <row r="21" spans="1:14" x14ac:dyDescent="0.35">
      <c r="A21" s="24">
        <v>2</v>
      </c>
      <c r="B21" s="1">
        <v>3</v>
      </c>
      <c r="D21" s="119">
        <v>4</v>
      </c>
      <c r="E21" s="117">
        <f>E7-$E$4</f>
        <v>1.822222222222222</v>
      </c>
      <c r="F21" s="117">
        <f>E7-$E$5</f>
        <v>0.2124661246612467</v>
      </c>
      <c r="G21" s="117">
        <f>E7-$E$6</f>
        <v>0.52222222222222214</v>
      </c>
      <c r="H21" s="117">
        <f>E7-$E$7</f>
        <v>0</v>
      </c>
    </row>
    <row r="22" spans="1:14" x14ac:dyDescent="0.35">
      <c r="A22" s="24">
        <v>4</v>
      </c>
      <c r="B22" s="1">
        <v>7</v>
      </c>
    </row>
    <row r="23" spans="1:14" x14ac:dyDescent="0.35">
      <c r="A23" s="24">
        <v>2</v>
      </c>
      <c r="B23" s="1">
        <v>5</v>
      </c>
    </row>
    <row r="24" spans="1:14" x14ac:dyDescent="0.35">
      <c r="A24" s="24">
        <v>2</v>
      </c>
      <c r="B24" s="1">
        <v>6</v>
      </c>
    </row>
    <row r="25" spans="1:14" x14ac:dyDescent="0.35">
      <c r="A25" s="24">
        <v>1</v>
      </c>
      <c r="B25" s="1">
        <v>5</v>
      </c>
    </row>
    <row r="26" spans="1:14" x14ac:dyDescent="0.35">
      <c r="A26" s="24">
        <v>2</v>
      </c>
      <c r="B26" s="1">
        <v>7</v>
      </c>
    </row>
    <row r="27" spans="1:14" x14ac:dyDescent="0.35">
      <c r="A27" s="24">
        <v>1</v>
      </c>
      <c r="B27" s="1">
        <v>3</v>
      </c>
    </row>
    <row r="28" spans="1:14" x14ac:dyDescent="0.35">
      <c r="A28" s="24">
        <v>2</v>
      </c>
      <c r="B28" s="1">
        <v>5</v>
      </c>
      <c r="D28" s="15" t="s">
        <v>150</v>
      </c>
      <c r="E28" s="16"/>
      <c r="F28" s="16"/>
      <c r="G28" s="16"/>
      <c r="H28" s="16"/>
      <c r="I28" s="16"/>
      <c r="J28" s="16"/>
      <c r="K28" s="16"/>
      <c r="L28" s="16"/>
      <c r="M28" s="143" t="s">
        <v>126</v>
      </c>
      <c r="N28" s="144"/>
    </row>
    <row r="29" spans="1:14" x14ac:dyDescent="0.35">
      <c r="A29" s="24">
        <v>3</v>
      </c>
      <c r="B29" s="1">
        <v>6</v>
      </c>
      <c r="D29" s="30" t="s">
        <v>15</v>
      </c>
      <c r="E29" t="s">
        <v>93</v>
      </c>
      <c r="M29" s="100" t="s">
        <v>85</v>
      </c>
      <c r="N29" s="100" t="s">
        <v>94</v>
      </c>
    </row>
    <row r="30" spans="1:14" x14ac:dyDescent="0.35">
      <c r="A30" s="24">
        <v>4</v>
      </c>
      <c r="B30" s="1">
        <v>7</v>
      </c>
      <c r="D30" s="15">
        <v>1</v>
      </c>
      <c r="E30" s="117">
        <v>1.0690449676496976</v>
      </c>
      <c r="M30" s="120">
        <v>1.0690449676496976</v>
      </c>
      <c r="N30" s="120">
        <f>M30^2</f>
        <v>1.142857142857143</v>
      </c>
    </row>
    <row r="31" spans="1:14" x14ac:dyDescent="0.35">
      <c r="A31" s="24">
        <v>2</v>
      </c>
      <c r="B31" s="1">
        <v>6</v>
      </c>
      <c r="D31" s="15">
        <v>2</v>
      </c>
      <c r="E31" s="117">
        <v>1.1592680617632791</v>
      </c>
      <c r="M31" s="120">
        <v>1.1592680617632791</v>
      </c>
      <c r="N31" s="120">
        <f>M31^2</f>
        <v>1.3439024390243899</v>
      </c>
    </row>
    <row r="32" spans="1:14" x14ac:dyDescent="0.35">
      <c r="A32" s="24">
        <v>4</v>
      </c>
      <c r="B32" s="1">
        <v>5</v>
      </c>
      <c r="D32" s="15">
        <v>3</v>
      </c>
      <c r="E32" s="117">
        <v>1.5927467172350915</v>
      </c>
      <c r="M32" s="120">
        <v>1.5927467172350915</v>
      </c>
      <c r="N32" s="120">
        <f>M32^2</f>
        <v>2.5368421052631605</v>
      </c>
    </row>
    <row r="33" spans="1:14" x14ac:dyDescent="0.35">
      <c r="A33" s="24">
        <v>4</v>
      </c>
      <c r="B33" s="1">
        <v>4</v>
      </c>
      <c r="D33" s="15">
        <v>4</v>
      </c>
      <c r="E33" s="117">
        <v>1.3019022601368717</v>
      </c>
      <c r="M33" s="120">
        <v>1.3019022601368717</v>
      </c>
      <c r="N33" s="120">
        <f>M33^2</f>
        <v>1.6949494949494948</v>
      </c>
    </row>
    <row r="34" spans="1:14" x14ac:dyDescent="0.35">
      <c r="A34" s="24">
        <v>4</v>
      </c>
      <c r="B34" s="1">
        <v>7</v>
      </c>
      <c r="D34" s="15" t="s">
        <v>64</v>
      </c>
      <c r="E34" s="117"/>
    </row>
    <row r="35" spans="1:14" x14ac:dyDescent="0.35">
      <c r="A35" s="24">
        <v>4</v>
      </c>
      <c r="B35" s="1">
        <v>5</v>
      </c>
      <c r="D35" s="15" t="s">
        <v>32</v>
      </c>
      <c r="E35" s="117">
        <v>1.3897995178170548</v>
      </c>
    </row>
    <row r="36" spans="1:14" x14ac:dyDescent="0.35">
      <c r="A36" s="24">
        <v>2</v>
      </c>
      <c r="B36" s="1">
        <v>6</v>
      </c>
    </row>
    <row r="37" spans="1:14" x14ac:dyDescent="0.35">
      <c r="A37" s="24">
        <v>2</v>
      </c>
      <c r="B37" s="1">
        <v>7</v>
      </c>
    </row>
    <row r="38" spans="1:14" x14ac:dyDescent="0.35">
      <c r="A38" s="24">
        <v>2</v>
      </c>
      <c r="B38" s="1">
        <v>5</v>
      </c>
    </row>
    <row r="39" spans="1:14" x14ac:dyDescent="0.35">
      <c r="A39" s="24">
        <v>4</v>
      </c>
      <c r="B39" s="1">
        <v>5</v>
      </c>
    </row>
    <row r="40" spans="1:14" x14ac:dyDescent="0.35">
      <c r="A40" s="24">
        <v>3</v>
      </c>
      <c r="B40" s="1">
        <v>6</v>
      </c>
    </row>
    <row r="41" spans="1:14" x14ac:dyDescent="0.35">
      <c r="A41" s="24">
        <v>2</v>
      </c>
      <c r="B41" s="1">
        <v>5</v>
      </c>
    </row>
    <row r="42" spans="1:14" x14ac:dyDescent="0.35">
      <c r="A42" s="24">
        <v>1</v>
      </c>
      <c r="B42" s="1">
        <v>5</v>
      </c>
    </row>
    <row r="43" spans="1:14" x14ac:dyDescent="0.35">
      <c r="A43" s="24">
        <v>3</v>
      </c>
      <c r="B43" s="1">
        <v>6</v>
      </c>
    </row>
    <row r="44" spans="1:14" x14ac:dyDescent="0.35">
      <c r="A44" s="24">
        <v>4</v>
      </c>
      <c r="B44" s="1">
        <v>7</v>
      </c>
    </row>
    <row r="45" spans="1:14" x14ac:dyDescent="0.35">
      <c r="A45" s="24">
        <v>3</v>
      </c>
      <c r="B45" s="1">
        <v>4</v>
      </c>
    </row>
    <row r="46" spans="1:14" x14ac:dyDescent="0.35">
      <c r="A46" s="24">
        <v>4</v>
      </c>
      <c r="B46" s="1">
        <v>6</v>
      </c>
    </row>
    <row r="47" spans="1:14" x14ac:dyDescent="0.35">
      <c r="A47" s="24">
        <v>2</v>
      </c>
      <c r="B47" s="1">
        <v>5</v>
      </c>
    </row>
    <row r="48" spans="1:14" x14ac:dyDescent="0.35">
      <c r="A48" s="24">
        <v>3</v>
      </c>
      <c r="B48" s="1">
        <v>7</v>
      </c>
    </row>
    <row r="49" spans="1:2" x14ac:dyDescent="0.35">
      <c r="A49" s="24">
        <v>2</v>
      </c>
      <c r="B49" s="1">
        <v>5</v>
      </c>
    </row>
    <row r="50" spans="1:2" x14ac:dyDescent="0.35">
      <c r="A50" s="24">
        <v>2</v>
      </c>
      <c r="B50" s="1">
        <v>6</v>
      </c>
    </row>
    <row r="51" spans="1:2" x14ac:dyDescent="0.35">
      <c r="A51" s="24">
        <v>4</v>
      </c>
      <c r="B51" s="1">
        <v>6</v>
      </c>
    </row>
    <row r="52" spans="1:2" x14ac:dyDescent="0.35">
      <c r="A52" s="24">
        <v>3</v>
      </c>
      <c r="B52" s="1">
        <v>5</v>
      </c>
    </row>
    <row r="53" spans="1:2" x14ac:dyDescent="0.35">
      <c r="A53" s="24">
        <v>4</v>
      </c>
      <c r="B53" s="1">
        <v>5</v>
      </c>
    </row>
    <row r="54" spans="1:2" x14ac:dyDescent="0.35">
      <c r="A54" s="24">
        <v>4</v>
      </c>
      <c r="B54" s="1">
        <v>6</v>
      </c>
    </row>
    <row r="55" spans="1:2" x14ac:dyDescent="0.35">
      <c r="A55" s="24">
        <v>4</v>
      </c>
      <c r="B55" s="1">
        <v>6</v>
      </c>
    </row>
    <row r="56" spans="1:2" x14ac:dyDescent="0.35">
      <c r="A56" s="24">
        <v>1</v>
      </c>
      <c r="B56" s="1">
        <v>2</v>
      </c>
    </row>
    <row r="57" spans="1:2" x14ac:dyDescent="0.35">
      <c r="A57" s="24">
        <v>2</v>
      </c>
      <c r="B57" s="1">
        <v>5</v>
      </c>
    </row>
    <row r="58" spans="1:2" x14ac:dyDescent="0.35">
      <c r="A58" s="24">
        <v>2</v>
      </c>
      <c r="B58" s="1">
        <v>7</v>
      </c>
    </row>
    <row r="59" spans="1:2" x14ac:dyDescent="0.35">
      <c r="A59" s="24">
        <v>4</v>
      </c>
      <c r="B59" s="1">
        <v>6</v>
      </c>
    </row>
    <row r="60" spans="1:2" x14ac:dyDescent="0.35">
      <c r="A60" s="24">
        <v>3</v>
      </c>
      <c r="B60" s="1">
        <v>6</v>
      </c>
    </row>
    <row r="61" spans="1:2" x14ac:dyDescent="0.35">
      <c r="A61" s="24">
        <v>2</v>
      </c>
      <c r="B61" s="1">
        <v>7</v>
      </c>
    </row>
    <row r="62" spans="1:2" x14ac:dyDescent="0.35">
      <c r="A62" s="24">
        <v>2</v>
      </c>
      <c r="B62" s="1">
        <v>3</v>
      </c>
    </row>
    <row r="63" spans="1:2" x14ac:dyDescent="0.35">
      <c r="A63" s="24">
        <v>2</v>
      </c>
      <c r="B63" s="1">
        <v>7</v>
      </c>
    </row>
    <row r="64" spans="1:2" x14ac:dyDescent="0.35">
      <c r="A64" s="24">
        <v>3</v>
      </c>
      <c r="B64" s="1">
        <v>4</v>
      </c>
    </row>
    <row r="65" spans="1:2" x14ac:dyDescent="0.35">
      <c r="A65" s="24">
        <v>2</v>
      </c>
      <c r="B65" s="1">
        <v>7</v>
      </c>
    </row>
    <row r="66" spans="1:2" x14ac:dyDescent="0.35">
      <c r="A66" s="24">
        <v>3</v>
      </c>
      <c r="B66" s="1">
        <v>1</v>
      </c>
    </row>
    <row r="67" spans="1:2" x14ac:dyDescent="0.35">
      <c r="A67" s="24">
        <v>1</v>
      </c>
      <c r="B67" s="1">
        <v>4</v>
      </c>
    </row>
    <row r="68" spans="1:2" x14ac:dyDescent="0.35">
      <c r="A68" s="24">
        <v>4</v>
      </c>
      <c r="B68" s="1">
        <v>6</v>
      </c>
    </row>
    <row r="69" spans="1:2" x14ac:dyDescent="0.35">
      <c r="A69" s="24">
        <v>4</v>
      </c>
      <c r="B69" s="1">
        <v>6</v>
      </c>
    </row>
    <row r="70" spans="1:2" x14ac:dyDescent="0.35">
      <c r="A70" s="24">
        <v>2</v>
      </c>
      <c r="B70" s="1">
        <v>5</v>
      </c>
    </row>
    <row r="71" spans="1:2" x14ac:dyDescent="0.35">
      <c r="A71" s="24">
        <v>2</v>
      </c>
      <c r="B71" s="1">
        <v>5</v>
      </c>
    </row>
    <row r="72" spans="1:2" x14ac:dyDescent="0.35">
      <c r="A72" s="24">
        <v>4</v>
      </c>
      <c r="B72" s="1">
        <v>7</v>
      </c>
    </row>
    <row r="73" spans="1:2" x14ac:dyDescent="0.35">
      <c r="A73" s="24">
        <v>2</v>
      </c>
      <c r="B73" s="1">
        <v>3</v>
      </c>
    </row>
    <row r="74" spans="1:2" x14ac:dyDescent="0.35">
      <c r="A74" s="24">
        <v>3</v>
      </c>
      <c r="B74" s="1">
        <v>6</v>
      </c>
    </row>
    <row r="75" spans="1:2" x14ac:dyDescent="0.35">
      <c r="A75" s="24">
        <v>4</v>
      </c>
      <c r="B75" s="1">
        <v>5</v>
      </c>
    </row>
    <row r="76" spans="1:2" x14ac:dyDescent="0.35">
      <c r="A76" s="24">
        <v>4</v>
      </c>
      <c r="B76" s="1">
        <v>5</v>
      </c>
    </row>
    <row r="77" spans="1:2" x14ac:dyDescent="0.35">
      <c r="A77" s="24">
        <v>4</v>
      </c>
      <c r="B77" s="1">
        <v>5</v>
      </c>
    </row>
    <row r="78" spans="1:2" x14ac:dyDescent="0.35">
      <c r="A78" s="24">
        <v>4</v>
      </c>
      <c r="B78" s="1">
        <v>7</v>
      </c>
    </row>
    <row r="79" spans="1:2" x14ac:dyDescent="0.35">
      <c r="A79" s="24">
        <v>3</v>
      </c>
      <c r="B79" s="1">
        <v>5</v>
      </c>
    </row>
    <row r="80" spans="1:2" x14ac:dyDescent="0.35">
      <c r="A80" s="24">
        <v>1</v>
      </c>
      <c r="B80" s="1">
        <v>4</v>
      </c>
    </row>
    <row r="81" spans="1:2" x14ac:dyDescent="0.35">
      <c r="A81" s="24">
        <v>4</v>
      </c>
      <c r="B81" s="1">
        <v>3</v>
      </c>
    </row>
    <row r="82" spans="1:2" x14ac:dyDescent="0.35">
      <c r="A82" s="24">
        <v>2</v>
      </c>
      <c r="B82" s="1">
        <v>5</v>
      </c>
    </row>
    <row r="83" spans="1:2" x14ac:dyDescent="0.35">
      <c r="A83" s="24">
        <v>3</v>
      </c>
      <c r="B83" s="1">
        <v>4</v>
      </c>
    </row>
    <row r="84" spans="1:2" x14ac:dyDescent="0.35">
      <c r="A84" s="24">
        <v>4</v>
      </c>
      <c r="B84" s="1">
        <v>6</v>
      </c>
    </row>
    <row r="85" spans="1:2" x14ac:dyDescent="0.35">
      <c r="A85" s="24">
        <v>2</v>
      </c>
      <c r="B85" s="1">
        <v>7</v>
      </c>
    </row>
    <row r="86" spans="1:2" x14ac:dyDescent="0.35">
      <c r="A86" s="24">
        <v>2</v>
      </c>
      <c r="B86" s="1">
        <v>7</v>
      </c>
    </row>
    <row r="87" spans="1:2" x14ac:dyDescent="0.35">
      <c r="A87" s="24">
        <v>4</v>
      </c>
      <c r="B87" s="1">
        <v>7</v>
      </c>
    </row>
    <row r="88" spans="1:2" x14ac:dyDescent="0.35">
      <c r="A88" s="24">
        <v>4</v>
      </c>
      <c r="B88" s="1">
        <v>4</v>
      </c>
    </row>
    <row r="89" spans="1:2" x14ac:dyDescent="0.35">
      <c r="A89" s="24">
        <v>1</v>
      </c>
      <c r="B89" s="1">
        <v>3</v>
      </c>
    </row>
    <row r="90" spans="1:2" x14ac:dyDescent="0.35">
      <c r="A90" s="24">
        <v>3</v>
      </c>
      <c r="B90" s="1">
        <v>5</v>
      </c>
    </row>
    <row r="91" spans="1:2" x14ac:dyDescent="0.35">
      <c r="A91" s="24">
        <v>4</v>
      </c>
      <c r="B91" s="1">
        <v>6</v>
      </c>
    </row>
    <row r="92" spans="1:2" x14ac:dyDescent="0.35">
      <c r="A92" s="24">
        <v>2</v>
      </c>
      <c r="B92" s="1">
        <v>7</v>
      </c>
    </row>
    <row r="93" spans="1:2" x14ac:dyDescent="0.35">
      <c r="A93" s="24">
        <v>2</v>
      </c>
      <c r="B93" s="1">
        <v>5</v>
      </c>
    </row>
    <row r="94" spans="1:2" x14ac:dyDescent="0.35">
      <c r="A94" s="24">
        <v>3</v>
      </c>
      <c r="B94" s="1">
        <v>7</v>
      </c>
    </row>
    <row r="95" spans="1:2" x14ac:dyDescent="0.35">
      <c r="A95" s="24">
        <v>4</v>
      </c>
      <c r="B95" s="1">
        <v>7</v>
      </c>
    </row>
    <row r="96" spans="1:2" x14ac:dyDescent="0.35">
      <c r="A96" s="24">
        <v>4</v>
      </c>
      <c r="B96" s="1">
        <v>7</v>
      </c>
    </row>
    <row r="97" spans="1:2" x14ac:dyDescent="0.35">
      <c r="A97" s="24">
        <v>2</v>
      </c>
      <c r="B97" s="1">
        <v>7</v>
      </c>
    </row>
    <row r="98" spans="1:2" x14ac:dyDescent="0.35">
      <c r="A98" s="24">
        <v>4</v>
      </c>
      <c r="B98" s="1">
        <v>6</v>
      </c>
    </row>
    <row r="99" spans="1:2" x14ac:dyDescent="0.35">
      <c r="A99" s="24">
        <v>4</v>
      </c>
      <c r="B99" s="1">
        <v>6</v>
      </c>
    </row>
    <row r="100" spans="1:2" x14ac:dyDescent="0.35">
      <c r="A100" s="24">
        <v>4</v>
      </c>
      <c r="B100" s="1">
        <v>6</v>
      </c>
    </row>
    <row r="101" spans="1:2" x14ac:dyDescent="0.35">
      <c r="A101" s="24">
        <v>4</v>
      </c>
      <c r="B101" s="1">
        <v>7</v>
      </c>
    </row>
    <row r="102" spans="1:2" x14ac:dyDescent="0.35">
      <c r="A102" s="24">
        <v>4</v>
      </c>
      <c r="B102" s="1">
        <v>7</v>
      </c>
    </row>
    <row r="103" spans="1:2" x14ac:dyDescent="0.35">
      <c r="A103" s="24">
        <v>4</v>
      </c>
      <c r="B103" s="1">
        <v>7</v>
      </c>
    </row>
    <row r="104" spans="1:2" x14ac:dyDescent="0.35">
      <c r="A104" s="24">
        <v>4</v>
      </c>
      <c r="B104" s="1">
        <v>6</v>
      </c>
    </row>
    <row r="105" spans="1:2" x14ac:dyDescent="0.35">
      <c r="A105" s="24">
        <v>4</v>
      </c>
      <c r="B105" s="1">
        <v>4</v>
      </c>
    </row>
    <row r="106" spans="1:2" x14ac:dyDescent="0.35">
      <c r="A106" s="24">
        <v>2</v>
      </c>
      <c r="B106" s="1">
        <v>5</v>
      </c>
    </row>
    <row r="107" spans="1:2" x14ac:dyDescent="0.35">
      <c r="A107" s="24">
        <v>1</v>
      </c>
      <c r="B107" s="1">
        <v>6</v>
      </c>
    </row>
    <row r="108" spans="1:2" x14ac:dyDescent="0.35">
      <c r="A108" s="24">
        <v>4</v>
      </c>
      <c r="B108" s="1">
        <v>7</v>
      </c>
    </row>
    <row r="109" spans="1:2" x14ac:dyDescent="0.35">
      <c r="A109" s="24">
        <v>2</v>
      </c>
      <c r="B109" s="1">
        <v>5</v>
      </c>
    </row>
    <row r="110" spans="1:2" x14ac:dyDescent="0.35">
      <c r="A110" s="24">
        <v>2</v>
      </c>
      <c r="B110" s="1">
        <v>5</v>
      </c>
    </row>
    <row r="111" spans="1:2" x14ac:dyDescent="0.35">
      <c r="A111" s="24">
        <v>2</v>
      </c>
      <c r="B111" s="1">
        <v>4</v>
      </c>
    </row>
    <row r="112" spans="1:2" x14ac:dyDescent="0.35">
      <c r="A112" s="24">
        <v>4</v>
      </c>
      <c r="B112" s="1">
        <v>4</v>
      </c>
    </row>
    <row r="113" spans="1:2" x14ac:dyDescent="0.35">
      <c r="A113" s="24">
        <v>1</v>
      </c>
      <c r="B113" s="1">
        <v>4</v>
      </c>
    </row>
    <row r="114" spans="1:2" x14ac:dyDescent="0.35">
      <c r="A114" s="24">
        <v>1</v>
      </c>
      <c r="B114" s="1">
        <v>5</v>
      </c>
    </row>
    <row r="115" spans="1:2" x14ac:dyDescent="0.35">
      <c r="A115" s="24">
        <v>1</v>
      </c>
      <c r="B115" s="1">
        <v>5</v>
      </c>
    </row>
    <row r="116" spans="1:2" x14ac:dyDescent="0.35">
      <c r="A116" s="24">
        <v>3</v>
      </c>
      <c r="B116" s="1">
        <v>6</v>
      </c>
    </row>
    <row r="117" spans="1:2" x14ac:dyDescent="0.35">
      <c r="A117" s="24">
        <v>2</v>
      </c>
      <c r="B117" s="1">
        <v>6</v>
      </c>
    </row>
    <row r="118" spans="1:2" x14ac:dyDescent="0.35">
      <c r="A118" s="24">
        <v>3</v>
      </c>
      <c r="B118" s="1">
        <v>7</v>
      </c>
    </row>
    <row r="119" spans="1:2" x14ac:dyDescent="0.35">
      <c r="A119" s="24">
        <v>3</v>
      </c>
      <c r="B119" s="1">
        <v>4</v>
      </c>
    </row>
    <row r="120" spans="1:2" x14ac:dyDescent="0.35">
      <c r="A120" s="24">
        <v>2</v>
      </c>
      <c r="B120" s="1">
        <v>7</v>
      </c>
    </row>
    <row r="121" spans="1:2" x14ac:dyDescent="0.35">
      <c r="A121" s="24">
        <v>1</v>
      </c>
      <c r="B121" s="1">
        <v>4</v>
      </c>
    </row>
    <row r="122" spans="1:2" x14ac:dyDescent="0.35">
      <c r="A122" s="24">
        <v>3</v>
      </c>
      <c r="B122" s="1">
        <v>3</v>
      </c>
    </row>
    <row r="123" spans="1:2" x14ac:dyDescent="0.35">
      <c r="A123" s="1"/>
      <c r="B123" s="11"/>
    </row>
    <row r="124" spans="1:2" x14ac:dyDescent="0.35">
      <c r="A124" s="1"/>
      <c r="B124" s="11"/>
    </row>
    <row r="125" spans="1:2" x14ac:dyDescent="0.35">
      <c r="A125" s="1"/>
      <c r="B125" s="11"/>
    </row>
    <row r="126" spans="1:2" x14ac:dyDescent="0.35">
      <c r="A126" s="1"/>
      <c r="B126" s="11"/>
    </row>
    <row r="127" spans="1:2" x14ac:dyDescent="0.35">
      <c r="A127" s="1"/>
      <c r="B127" s="11"/>
    </row>
    <row r="128" spans="1:2" x14ac:dyDescent="0.35">
      <c r="A128" s="1"/>
      <c r="B128" s="11"/>
    </row>
    <row r="129" spans="1:2" x14ac:dyDescent="0.35">
      <c r="A129" s="1"/>
      <c r="B129" s="11"/>
    </row>
    <row r="130" spans="1:2" x14ac:dyDescent="0.35">
      <c r="A130" s="1"/>
      <c r="B130" s="11"/>
    </row>
    <row r="131" spans="1:2" x14ac:dyDescent="0.35">
      <c r="A131" s="1"/>
      <c r="B131" s="11"/>
    </row>
    <row r="132" spans="1:2" x14ac:dyDescent="0.35">
      <c r="A132" s="1"/>
      <c r="B132" s="11"/>
    </row>
    <row r="133" spans="1:2" x14ac:dyDescent="0.35">
      <c r="A133" s="1"/>
      <c r="B133" s="11"/>
    </row>
    <row r="134" spans="1:2" x14ac:dyDescent="0.35">
      <c r="A134" s="1"/>
      <c r="B134" s="11"/>
    </row>
    <row r="135" spans="1:2" x14ac:dyDescent="0.35">
      <c r="A135" s="1"/>
      <c r="B135" s="11"/>
    </row>
    <row r="136" spans="1:2" x14ac:dyDescent="0.35">
      <c r="A136" s="1"/>
      <c r="B136" s="11"/>
    </row>
    <row r="137" spans="1:2" x14ac:dyDescent="0.35">
      <c r="A137" s="1"/>
      <c r="B137" s="11"/>
    </row>
    <row r="138" spans="1:2" x14ac:dyDescent="0.35">
      <c r="A138" s="1"/>
      <c r="B138" s="11"/>
    </row>
    <row r="139" spans="1:2" x14ac:dyDescent="0.35">
      <c r="A139" s="1"/>
      <c r="B139" s="11"/>
    </row>
    <row r="140" spans="1:2" x14ac:dyDescent="0.35">
      <c r="A140" s="1"/>
      <c r="B140" s="11"/>
    </row>
    <row r="141" spans="1:2" x14ac:dyDescent="0.35">
      <c r="A141" s="1"/>
      <c r="B141" s="11"/>
    </row>
    <row r="142" spans="1:2" x14ac:dyDescent="0.35">
      <c r="A142" s="1"/>
      <c r="B142" s="11"/>
    </row>
    <row r="143" spans="1:2" x14ac:dyDescent="0.35">
      <c r="A143" s="1"/>
      <c r="B143" s="11"/>
    </row>
    <row r="144" spans="1:2" x14ac:dyDescent="0.35">
      <c r="A144" s="1"/>
      <c r="B144" s="11"/>
    </row>
    <row r="145" spans="1:2" x14ac:dyDescent="0.35">
      <c r="A145" s="1"/>
      <c r="B145" s="11"/>
    </row>
    <row r="146" spans="1:2" x14ac:dyDescent="0.35">
      <c r="A146" s="1"/>
      <c r="B146" s="11"/>
    </row>
    <row r="147" spans="1:2" x14ac:dyDescent="0.35">
      <c r="A147" s="1"/>
      <c r="B147" s="11"/>
    </row>
    <row r="148" spans="1:2" x14ac:dyDescent="0.35">
      <c r="A148" s="1"/>
      <c r="B148" s="11"/>
    </row>
    <row r="149" spans="1:2" x14ac:dyDescent="0.35">
      <c r="A149" s="1"/>
      <c r="B149" s="11"/>
    </row>
    <row r="150" spans="1:2" x14ac:dyDescent="0.35">
      <c r="A150" s="1"/>
      <c r="B150" s="11"/>
    </row>
    <row r="151" spans="1:2" x14ac:dyDescent="0.35">
      <c r="A151" s="1"/>
      <c r="B151" s="11"/>
    </row>
    <row r="152" spans="1:2" x14ac:dyDescent="0.35">
      <c r="A152" s="1"/>
      <c r="B152" s="11"/>
    </row>
    <row r="153" spans="1:2" x14ac:dyDescent="0.35">
      <c r="A153" s="1"/>
      <c r="B153" s="11"/>
    </row>
    <row r="154" spans="1:2" x14ac:dyDescent="0.35">
      <c r="A154" s="1"/>
      <c r="B154" s="11"/>
    </row>
    <row r="155" spans="1:2" x14ac:dyDescent="0.35">
      <c r="A155" s="1"/>
      <c r="B155" s="11"/>
    </row>
    <row r="156" spans="1:2" x14ac:dyDescent="0.35">
      <c r="A156" s="1"/>
      <c r="B156" s="11"/>
    </row>
    <row r="157" spans="1:2" x14ac:dyDescent="0.35">
      <c r="A157" s="1"/>
      <c r="B157" s="11"/>
    </row>
  </sheetData>
  <mergeCells count="1">
    <mergeCell ref="M28:N28"/>
  </mergeCells>
  <pageMargins left="0.7" right="0.7" top="0.78740157499999996" bottom="0.78740157499999996"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8"/>
  <sheetViews>
    <sheetView showGridLines="0" topLeftCell="A34" zoomScaleNormal="100" workbookViewId="0">
      <selection activeCell="F53" sqref="F53"/>
    </sheetView>
  </sheetViews>
  <sheetFormatPr baseColWidth="10" defaultRowHeight="14.5" x14ac:dyDescent="0.35"/>
  <cols>
    <col min="1" max="1" width="19.26953125" customWidth="1"/>
    <col min="2" max="2" width="15.36328125" customWidth="1"/>
    <col min="3" max="3" width="5.36328125" customWidth="1"/>
    <col min="4" max="4" width="46.81640625" customWidth="1"/>
    <col min="5" max="5" width="14.08984375" customWidth="1"/>
    <col min="6" max="6" width="15.6328125" customWidth="1"/>
    <col min="7" max="7" width="9.26953125" customWidth="1"/>
    <col min="8" max="8" width="22.26953125" customWidth="1"/>
    <col min="10" max="10" width="15.36328125" customWidth="1"/>
    <col min="11" max="11" width="14.26953125" customWidth="1"/>
    <col min="12" max="12" width="32" customWidth="1"/>
    <col min="18" max="18" width="13.7265625" customWidth="1"/>
  </cols>
  <sheetData>
    <row r="1" spans="1:18" ht="15.5" x14ac:dyDescent="0.35">
      <c r="A1" s="13" t="s">
        <v>15</v>
      </c>
      <c r="B1" s="13" t="s">
        <v>10</v>
      </c>
      <c r="C1" s="14"/>
      <c r="D1" s="99" t="s">
        <v>26</v>
      </c>
    </row>
    <row r="2" spans="1:18" ht="15" thickBot="1" x14ac:dyDescent="0.4">
      <c r="A2" s="24">
        <v>1</v>
      </c>
      <c r="B2" s="1">
        <v>3</v>
      </c>
      <c r="C2" s="14"/>
    </row>
    <row r="3" spans="1:18" x14ac:dyDescent="0.35">
      <c r="A3" s="24">
        <v>1</v>
      </c>
      <c r="B3" s="1">
        <v>4</v>
      </c>
      <c r="D3" s="73" t="s">
        <v>59</v>
      </c>
      <c r="E3" s="74" t="s">
        <v>60</v>
      </c>
      <c r="F3" s="74"/>
      <c r="G3" s="74"/>
      <c r="H3" s="74"/>
      <c r="I3" s="74"/>
      <c r="J3" s="74"/>
      <c r="K3" s="74"/>
      <c r="L3" s="74"/>
      <c r="M3" s="74"/>
      <c r="N3" s="74"/>
      <c r="O3" s="74"/>
      <c r="P3" s="74"/>
      <c r="Q3" s="74"/>
      <c r="R3" s="75"/>
    </row>
    <row r="4" spans="1:18" x14ac:dyDescent="0.35">
      <c r="A4" s="24">
        <v>1</v>
      </c>
      <c r="B4" s="1">
        <v>3</v>
      </c>
      <c r="D4" s="76"/>
      <c r="E4" s="18"/>
      <c r="F4" s="18"/>
      <c r="G4" s="18"/>
      <c r="H4" s="18"/>
      <c r="I4" s="18"/>
      <c r="J4" s="18"/>
      <c r="K4" s="18"/>
      <c r="L4" s="18"/>
      <c r="M4" s="18"/>
      <c r="N4" s="18"/>
      <c r="O4" s="18"/>
      <c r="P4" s="18"/>
      <c r="Q4" s="18"/>
      <c r="R4" s="77"/>
    </row>
    <row r="5" spans="1:18" x14ac:dyDescent="0.35">
      <c r="A5" s="24">
        <v>1</v>
      </c>
      <c r="B5" s="1">
        <v>5</v>
      </c>
      <c r="D5" s="76" t="s">
        <v>61</v>
      </c>
      <c r="E5" s="18"/>
      <c r="F5" s="18" t="s">
        <v>62</v>
      </c>
      <c r="G5" s="18">
        <f>G9</f>
        <v>41</v>
      </c>
      <c r="H5" s="18" t="s">
        <v>134</v>
      </c>
      <c r="I5" s="18"/>
      <c r="J5" s="18"/>
      <c r="K5" s="18"/>
      <c r="L5" s="18"/>
      <c r="M5" s="18"/>
      <c r="N5" s="18"/>
      <c r="O5" s="18"/>
      <c r="P5" s="18"/>
      <c r="Q5" s="18"/>
      <c r="R5" s="77"/>
    </row>
    <row r="6" spans="1:18" ht="15" thickBot="1" x14ac:dyDescent="0.4">
      <c r="A6" s="24">
        <v>1</v>
      </c>
      <c r="B6" s="1">
        <v>3</v>
      </c>
      <c r="D6" s="78"/>
      <c r="E6" s="79"/>
      <c r="F6" s="79" t="s">
        <v>63</v>
      </c>
      <c r="G6" s="79">
        <f>G8</f>
        <v>15</v>
      </c>
      <c r="H6" s="79" t="s">
        <v>151</v>
      </c>
      <c r="I6" s="79"/>
      <c r="J6" s="79"/>
      <c r="K6" s="79"/>
      <c r="L6" s="79"/>
      <c r="M6" s="79"/>
      <c r="N6" s="79"/>
      <c r="O6" s="79"/>
      <c r="P6" s="79"/>
      <c r="Q6" s="79"/>
      <c r="R6" s="80"/>
    </row>
    <row r="7" spans="1:18" ht="15" thickBot="1" x14ac:dyDescent="0.4">
      <c r="A7" s="24">
        <v>1</v>
      </c>
      <c r="B7" s="1">
        <v>5</v>
      </c>
    </row>
    <row r="8" spans="1:18" ht="30.75" customHeight="1" x14ac:dyDescent="0.35">
      <c r="A8" s="24">
        <v>1</v>
      </c>
      <c r="B8" s="1">
        <v>2</v>
      </c>
      <c r="D8" s="55" t="s">
        <v>29</v>
      </c>
      <c r="E8" s="56">
        <v>1</v>
      </c>
      <c r="F8" s="57"/>
      <c r="G8" s="57">
        <f>COUNTIFS($A$2:$A$122,"="&amp;E8)</f>
        <v>15</v>
      </c>
      <c r="H8" s="58" t="s">
        <v>153</v>
      </c>
      <c r="I8" s="59">
        <f>35*70</f>
        <v>2450</v>
      </c>
      <c r="J8" s="60" t="s">
        <v>115</v>
      </c>
      <c r="K8" s="60" t="s">
        <v>114</v>
      </c>
      <c r="L8" s="122" t="s">
        <v>116</v>
      </c>
      <c r="M8" s="61" t="s">
        <v>117</v>
      </c>
      <c r="N8" s="62"/>
    </row>
    <row r="9" spans="1:18" x14ac:dyDescent="0.35">
      <c r="A9" s="24">
        <v>1</v>
      </c>
      <c r="B9" s="1">
        <v>4</v>
      </c>
      <c r="D9" s="63" t="s">
        <v>29</v>
      </c>
      <c r="E9" s="64">
        <v>2</v>
      </c>
      <c r="F9" s="65"/>
      <c r="G9" s="65">
        <f>COUNTIFS($A$2:$A$122,"="&amp;E9)</f>
        <v>41</v>
      </c>
      <c r="H9" s="66"/>
      <c r="I9" s="66"/>
      <c r="J9" s="66">
        <f>I8*G9/E10</f>
        <v>830.16528925619832</v>
      </c>
      <c r="K9" s="66">
        <f>I8*G8/E10</f>
        <v>303.71900826446279</v>
      </c>
      <c r="L9" s="123">
        <f>G6/K9</f>
        <v>4.9387755102040819E-2</v>
      </c>
      <c r="M9" s="67">
        <f>G5/J9</f>
        <v>4.9387755102040819E-2</v>
      </c>
      <c r="N9" s="68"/>
    </row>
    <row r="10" spans="1:18" ht="15" thickBot="1" x14ac:dyDescent="0.4">
      <c r="A10" s="24">
        <v>1</v>
      </c>
      <c r="B10" s="1">
        <v>4</v>
      </c>
      <c r="D10" s="69" t="s">
        <v>152</v>
      </c>
      <c r="E10" s="70">
        <v>121</v>
      </c>
      <c r="F10" s="71"/>
      <c r="G10" s="71"/>
      <c r="H10" s="72"/>
      <c r="I10" s="72"/>
      <c r="J10" s="121">
        <f>G9/E10</f>
        <v>0.33884297520661155</v>
      </c>
      <c r="K10" s="121">
        <f>G8/E10</f>
        <v>0.12396694214876033</v>
      </c>
      <c r="L10" s="151" t="s">
        <v>118</v>
      </c>
      <c r="M10" s="151"/>
      <c r="N10" s="152"/>
    </row>
    <row r="11" spans="1:18" ht="15" thickBot="1" x14ac:dyDescent="0.4">
      <c r="A11" s="24">
        <v>1</v>
      </c>
      <c r="B11" s="1">
        <v>3</v>
      </c>
      <c r="D11" s="65"/>
      <c r="E11" s="64"/>
      <c r="F11" s="65"/>
      <c r="G11" s="65"/>
      <c r="H11" s="66"/>
      <c r="I11" s="66"/>
      <c r="J11" s="66"/>
      <c r="K11" s="66"/>
      <c r="L11" s="81"/>
      <c r="M11" s="81"/>
      <c r="N11" s="81"/>
    </row>
    <row r="12" spans="1:18" x14ac:dyDescent="0.35">
      <c r="A12" s="24">
        <v>1</v>
      </c>
      <c r="B12" s="1">
        <v>6</v>
      </c>
      <c r="D12" s="55" t="s">
        <v>27</v>
      </c>
      <c r="E12" s="57" t="s">
        <v>15</v>
      </c>
      <c r="F12" s="57"/>
      <c r="G12" s="57">
        <f>'d-a)'!N30</f>
        <v>1.142857142857143</v>
      </c>
      <c r="H12" s="145" t="s">
        <v>133</v>
      </c>
      <c r="I12" s="146"/>
      <c r="J12" s="107" t="s">
        <v>128</v>
      </c>
      <c r="K12" s="107" t="s">
        <v>131</v>
      </c>
      <c r="L12" s="107" t="s">
        <v>132</v>
      </c>
      <c r="M12" s="107">
        <v>0.05</v>
      </c>
      <c r="N12" s="5"/>
      <c r="O12" s="107" t="s">
        <v>172</v>
      </c>
      <c r="P12" s="107"/>
      <c r="Q12" s="107"/>
      <c r="R12" s="107"/>
    </row>
    <row r="13" spans="1:18" x14ac:dyDescent="0.35">
      <c r="A13" s="24">
        <v>1</v>
      </c>
      <c r="B13" s="1">
        <v>4</v>
      </c>
      <c r="D13" s="63"/>
      <c r="E13" s="64">
        <v>1</v>
      </c>
      <c r="F13" s="65"/>
      <c r="G13" s="65"/>
      <c r="H13" s="147"/>
      <c r="I13" s="148"/>
      <c r="J13" s="53"/>
      <c r="K13" s="108">
        <f>G12/G14</f>
        <v>0.85040186673580542</v>
      </c>
      <c r="L13" s="107">
        <f>_xlfn.F.INV(M12/2,G6-1,G5-1)</f>
        <v>0.37394041886110174</v>
      </c>
      <c r="M13" s="107"/>
      <c r="N13" s="5"/>
      <c r="O13" s="107" t="s">
        <v>173</v>
      </c>
      <c r="P13" s="107"/>
    </row>
    <row r="14" spans="1:18" ht="15" thickBot="1" x14ac:dyDescent="0.4">
      <c r="A14" s="24">
        <v>1</v>
      </c>
      <c r="B14" s="1">
        <v>5</v>
      </c>
      <c r="D14" s="63"/>
      <c r="E14" s="65" t="s">
        <v>15</v>
      </c>
      <c r="F14" s="65"/>
      <c r="G14" s="65">
        <f>'d-a)'!N31</f>
        <v>1.3439024390243899</v>
      </c>
      <c r="H14" s="147"/>
      <c r="I14" s="148"/>
      <c r="J14" s="5"/>
      <c r="K14" s="107"/>
      <c r="L14" s="107">
        <f>_xlfn.F.INV(1-(M12/2),G6-1,G5-1)</f>
        <v>2.2129841978201057</v>
      </c>
      <c r="M14" s="107"/>
      <c r="N14" s="5"/>
    </row>
    <row r="15" spans="1:18" ht="15" thickBot="1" x14ac:dyDescent="0.4">
      <c r="A15" s="24">
        <v>1</v>
      </c>
      <c r="B15" s="1">
        <v>5</v>
      </c>
      <c r="D15" s="69"/>
      <c r="E15" s="70">
        <v>2</v>
      </c>
      <c r="F15" s="71"/>
      <c r="G15" s="71"/>
      <c r="H15" s="149"/>
      <c r="I15" s="150"/>
      <c r="J15" s="5"/>
      <c r="K15" s="107"/>
      <c r="L15" s="107" t="s">
        <v>129</v>
      </c>
      <c r="M15" s="107">
        <f>(_xlfn.F.DIST(K13,G6-1,G5-1,1)*2)</f>
        <v>0.77225557267374201</v>
      </c>
      <c r="N15" s="5"/>
      <c r="O15" s="32"/>
      <c r="P15" s="32" t="s">
        <v>163</v>
      </c>
      <c r="Q15" s="32" t="s">
        <v>164</v>
      </c>
    </row>
    <row r="16" spans="1:18" ht="15" thickBot="1" x14ac:dyDescent="0.4">
      <c r="A16" s="24">
        <v>1</v>
      </c>
      <c r="B16" s="1">
        <v>4</v>
      </c>
      <c r="D16" s="5"/>
      <c r="E16" s="52"/>
      <c r="F16" s="5"/>
      <c r="G16" s="5"/>
      <c r="H16" s="54"/>
      <c r="I16" s="54"/>
      <c r="J16" s="5"/>
      <c r="K16" s="124" t="s">
        <v>130</v>
      </c>
      <c r="L16" s="5"/>
      <c r="M16" s="5"/>
      <c r="N16" s="5"/>
      <c r="O16" s="17" t="s">
        <v>165</v>
      </c>
      <c r="P16" s="17">
        <v>4</v>
      </c>
      <c r="Q16" s="17">
        <v>5.6097560975609753</v>
      </c>
    </row>
    <row r="17" spans="1:17" ht="16.5" x14ac:dyDescent="0.45">
      <c r="A17" s="24">
        <v>2</v>
      </c>
      <c r="B17" s="1">
        <v>5</v>
      </c>
      <c r="D17" s="82" t="s">
        <v>101</v>
      </c>
      <c r="E17" s="5"/>
      <c r="F17" s="5">
        <f>ABS(G20-G21)/(SQRT((((G6-1)*G12)+((G5-1)*G14)/(G6+G5-2)))*((G6+G5)/(G6*G5)))</f>
        <v>4.288253079711013</v>
      </c>
      <c r="G17" s="5"/>
      <c r="H17" s="5"/>
      <c r="I17" s="5"/>
      <c r="J17" s="5"/>
      <c r="K17" s="5"/>
      <c r="L17" s="5"/>
      <c r="M17" s="5"/>
      <c r="N17" s="5"/>
      <c r="O17" s="17" t="s">
        <v>94</v>
      </c>
      <c r="P17" s="17">
        <v>1.1428571428571428</v>
      </c>
      <c r="Q17" s="17">
        <v>1.3439024390243901</v>
      </c>
    </row>
    <row r="18" spans="1:17" ht="17" thickBot="1" x14ac:dyDescent="0.5">
      <c r="A18" s="24">
        <v>2</v>
      </c>
      <c r="B18" s="1">
        <v>6</v>
      </c>
      <c r="D18" s="83" t="s">
        <v>102</v>
      </c>
      <c r="E18" s="5"/>
      <c r="F18" s="5"/>
      <c r="G18" s="5"/>
      <c r="H18" s="5"/>
      <c r="I18" s="5"/>
      <c r="J18" s="5"/>
      <c r="K18" s="5"/>
      <c r="L18" s="5"/>
      <c r="M18" s="5"/>
      <c r="N18" s="5"/>
      <c r="O18" s="17" t="s">
        <v>41</v>
      </c>
      <c r="P18" s="17">
        <v>15</v>
      </c>
      <c r="Q18" s="17">
        <v>41</v>
      </c>
    </row>
    <row r="19" spans="1:17" ht="15" thickBot="1" x14ac:dyDescent="0.4">
      <c r="A19" s="24">
        <v>2</v>
      </c>
      <c r="B19" s="1">
        <v>7</v>
      </c>
      <c r="D19" s="5"/>
      <c r="E19" s="5"/>
      <c r="F19" s="5"/>
      <c r="G19" s="5"/>
      <c r="H19" s="5"/>
      <c r="I19" s="5"/>
      <c r="J19" s="5"/>
      <c r="K19" s="5"/>
      <c r="L19" s="5"/>
      <c r="M19" s="5"/>
      <c r="N19" s="5"/>
      <c r="O19" s="17" t="s">
        <v>47</v>
      </c>
      <c r="P19" s="17">
        <v>14</v>
      </c>
      <c r="Q19" s="17">
        <v>40</v>
      </c>
    </row>
    <row r="20" spans="1:17" x14ac:dyDescent="0.35">
      <c r="A20" s="24">
        <v>2</v>
      </c>
      <c r="B20" s="1">
        <v>5</v>
      </c>
      <c r="D20" s="55" t="s">
        <v>28</v>
      </c>
      <c r="E20" s="56">
        <v>1</v>
      </c>
      <c r="F20" s="57"/>
      <c r="G20" s="84">
        <f>'d-a)'!M4</f>
        <v>4</v>
      </c>
      <c r="H20" s="5"/>
      <c r="I20" s="5"/>
      <c r="J20" s="5"/>
      <c r="K20" s="5"/>
      <c r="L20" s="5"/>
      <c r="M20" s="5"/>
      <c r="N20" s="5"/>
      <c r="O20" s="17" t="s">
        <v>50</v>
      </c>
      <c r="P20" s="17">
        <v>0.85040186673580509</v>
      </c>
      <c r="Q20" s="17"/>
    </row>
    <row r="21" spans="1:17" ht="15" thickBot="1" x14ac:dyDescent="0.4">
      <c r="A21" s="24">
        <v>2</v>
      </c>
      <c r="B21" s="1">
        <v>5</v>
      </c>
      <c r="D21" s="69" t="s">
        <v>28</v>
      </c>
      <c r="E21" s="70">
        <v>2</v>
      </c>
      <c r="F21" s="71"/>
      <c r="G21" s="85">
        <f>'d-a)'!M5</f>
        <v>5.6097560975609753</v>
      </c>
      <c r="H21" s="5"/>
      <c r="I21" s="5"/>
      <c r="J21" s="5"/>
      <c r="K21" s="5"/>
      <c r="L21" s="5"/>
      <c r="M21" s="5"/>
      <c r="N21" s="5"/>
      <c r="O21" s="17" t="s">
        <v>174</v>
      </c>
      <c r="P21" s="17">
        <v>0.38612778633687084</v>
      </c>
      <c r="Q21" s="17"/>
    </row>
    <row r="22" spans="1:17" ht="15" thickBot="1" x14ac:dyDescent="0.4">
      <c r="A22" s="24">
        <v>2</v>
      </c>
      <c r="B22" s="1">
        <v>6</v>
      </c>
      <c r="D22" s="5"/>
      <c r="E22" s="52"/>
      <c r="F22" s="5"/>
      <c r="G22" s="5"/>
      <c r="H22" s="5"/>
      <c r="I22" s="5"/>
      <c r="J22" s="5"/>
      <c r="K22" s="5"/>
      <c r="L22" s="5"/>
      <c r="M22" s="5"/>
      <c r="N22" s="5"/>
      <c r="O22" s="31" t="s">
        <v>175</v>
      </c>
      <c r="P22" s="31">
        <v>0.44123801755535808</v>
      </c>
      <c r="Q22" s="31"/>
    </row>
    <row r="23" spans="1:17" ht="15" thickBot="1" x14ac:dyDescent="0.4">
      <c r="A23" s="24">
        <v>2</v>
      </c>
      <c r="B23" s="1">
        <v>6</v>
      </c>
      <c r="D23" s="86" t="s">
        <v>104</v>
      </c>
      <c r="E23" s="87">
        <f>ABS(G20-G21)/((SQRT((((G6-1)*G12)+((G9-1)*G14))/(G8+G9-2)))*SQRT((G8+G9)/(G8*G9)))</f>
        <v>4.6936360937145274</v>
      </c>
      <c r="F23" s="5"/>
      <c r="G23" s="5"/>
      <c r="H23" s="5"/>
      <c r="I23" s="5"/>
      <c r="J23" s="5"/>
      <c r="K23" s="5"/>
      <c r="L23" s="5"/>
      <c r="M23" s="5"/>
      <c r="N23" s="5"/>
      <c r="O23" s="153" t="s">
        <v>30</v>
      </c>
      <c r="P23" s="107">
        <f>P21*2</f>
        <v>0.77225557267374167</v>
      </c>
    </row>
    <row r="24" spans="1:17" ht="15" thickBot="1" x14ac:dyDescent="0.4">
      <c r="A24" s="24">
        <v>2</v>
      </c>
      <c r="B24" s="1">
        <v>3</v>
      </c>
      <c r="D24" s="5"/>
      <c r="E24" s="5"/>
      <c r="F24" s="5"/>
      <c r="G24" s="5"/>
      <c r="H24" s="5"/>
      <c r="I24" s="5"/>
      <c r="J24" s="5"/>
      <c r="K24" s="5"/>
      <c r="L24" s="5"/>
      <c r="M24" s="5"/>
      <c r="N24" s="5"/>
    </row>
    <row r="25" spans="1:17" x14ac:dyDescent="0.35">
      <c r="A25" s="24">
        <v>2</v>
      </c>
      <c r="B25" s="1">
        <v>5</v>
      </c>
      <c r="D25" s="88" t="s">
        <v>80</v>
      </c>
      <c r="E25" s="89"/>
      <c r="F25" s="90" t="s">
        <v>103</v>
      </c>
      <c r="G25" s="89">
        <v>0.05</v>
      </c>
      <c r="H25" s="74"/>
      <c r="I25" s="74"/>
      <c r="J25" s="74"/>
      <c r="K25" s="74"/>
      <c r="L25" s="75"/>
    </row>
    <row r="26" spans="1:17" ht="17" x14ac:dyDescent="0.45">
      <c r="A26" s="24">
        <v>2</v>
      </c>
      <c r="B26" s="1">
        <v>6</v>
      </c>
      <c r="D26" s="91" t="s">
        <v>81</v>
      </c>
      <c r="E26" s="92"/>
      <c r="F26" s="92" t="s">
        <v>135</v>
      </c>
      <c r="G26" s="92">
        <f>_xlfn.T.INV.2T(G25,G8+G9-2)</f>
        <v>2.0048792881880577</v>
      </c>
      <c r="H26" s="18"/>
      <c r="I26" s="18"/>
      <c r="J26" s="18"/>
      <c r="K26" s="18"/>
      <c r="L26" s="77"/>
    </row>
    <row r="27" spans="1:17" ht="17" thickBot="1" x14ac:dyDescent="0.5">
      <c r="A27" s="24">
        <v>2</v>
      </c>
      <c r="B27" s="1">
        <v>7</v>
      </c>
      <c r="D27" s="93" t="s">
        <v>156</v>
      </c>
      <c r="E27" s="94"/>
      <c r="F27" s="94"/>
      <c r="G27" s="94"/>
      <c r="H27" s="94"/>
      <c r="I27" s="94"/>
      <c r="J27" s="94"/>
      <c r="K27" s="94"/>
      <c r="L27" s="95"/>
      <c r="M27" s="5"/>
      <c r="N27" s="5"/>
    </row>
    <row r="28" spans="1:17" x14ac:dyDescent="0.35">
      <c r="A28" s="24">
        <v>2</v>
      </c>
      <c r="B28" s="1">
        <v>5</v>
      </c>
      <c r="D28" s="5"/>
      <c r="E28" s="5"/>
      <c r="F28" s="5"/>
      <c r="G28" s="5"/>
      <c r="H28" s="5"/>
      <c r="I28" s="5"/>
      <c r="J28" s="5"/>
      <c r="K28" s="5"/>
      <c r="L28" s="5"/>
      <c r="M28" s="5"/>
      <c r="N28" s="5"/>
    </row>
    <row r="29" spans="1:17" ht="15" thickBot="1" x14ac:dyDescent="0.4">
      <c r="A29" s="24">
        <v>2</v>
      </c>
      <c r="B29" s="1">
        <v>6</v>
      </c>
      <c r="D29" s="5"/>
      <c r="E29" s="5"/>
      <c r="F29" s="5"/>
      <c r="G29" s="5"/>
      <c r="H29" s="5"/>
      <c r="I29" s="5"/>
      <c r="J29" s="5"/>
      <c r="K29" s="5"/>
      <c r="L29" s="5"/>
      <c r="M29" s="5"/>
      <c r="N29" s="5"/>
    </row>
    <row r="30" spans="1:17" x14ac:dyDescent="0.35">
      <c r="A30" s="24">
        <v>2</v>
      </c>
      <c r="B30" s="1">
        <v>6</v>
      </c>
      <c r="D30" s="96" t="s">
        <v>30</v>
      </c>
      <c r="E30" s="74" t="s">
        <v>105</v>
      </c>
      <c r="F30" s="74">
        <f>E23</f>
        <v>4.6936360937145274</v>
      </c>
      <c r="G30" s="75" t="s">
        <v>78</v>
      </c>
    </row>
    <row r="31" spans="1:17" x14ac:dyDescent="0.35">
      <c r="A31" s="24">
        <v>2</v>
      </c>
      <c r="B31" s="1">
        <v>7</v>
      </c>
      <c r="D31" s="76"/>
      <c r="E31" s="97" t="s">
        <v>106</v>
      </c>
      <c r="F31" s="18">
        <f>E23</f>
        <v>4.6936360937145274</v>
      </c>
      <c r="G31" s="77" t="s">
        <v>78</v>
      </c>
    </row>
    <row r="32" spans="1:17" ht="15" thickBot="1" x14ac:dyDescent="0.4">
      <c r="A32" s="24">
        <v>2</v>
      </c>
      <c r="B32" s="1">
        <v>5</v>
      </c>
      <c r="D32" s="78"/>
      <c r="E32" s="98">
        <f>_xlfn.T.DIST.2T(E23,G8+G9-2)</f>
        <v>1.8766739571361241E-5</v>
      </c>
      <c r="F32" s="79"/>
      <c r="G32" s="80"/>
    </row>
    <row r="33" spans="1:6" x14ac:dyDescent="0.35">
      <c r="A33" s="24">
        <v>2</v>
      </c>
      <c r="B33" s="1">
        <v>5</v>
      </c>
    </row>
    <row r="34" spans="1:6" x14ac:dyDescent="0.35">
      <c r="A34" s="24">
        <v>2</v>
      </c>
      <c r="B34" s="1">
        <v>5</v>
      </c>
    </row>
    <row r="35" spans="1:6" x14ac:dyDescent="0.35">
      <c r="A35" s="24">
        <v>2</v>
      </c>
      <c r="B35" s="1">
        <v>5</v>
      </c>
      <c r="D35" t="s">
        <v>82</v>
      </c>
    </row>
    <row r="36" spans="1:6" x14ac:dyDescent="0.35">
      <c r="A36" s="24">
        <v>2</v>
      </c>
      <c r="B36" s="1">
        <v>6</v>
      </c>
      <c r="D36" s="37">
        <f>E32</f>
        <v>1.8766739571361241E-5</v>
      </c>
    </row>
    <row r="37" spans="1:6" x14ac:dyDescent="0.35">
      <c r="A37" s="24">
        <v>2</v>
      </c>
      <c r="B37" s="1">
        <v>5</v>
      </c>
    </row>
    <row r="38" spans="1:6" x14ac:dyDescent="0.35">
      <c r="A38" s="24">
        <v>2</v>
      </c>
      <c r="B38" s="1">
        <v>7</v>
      </c>
      <c r="D38" s="119" t="s">
        <v>172</v>
      </c>
      <c r="E38" s="119"/>
    </row>
    <row r="39" spans="1:6" x14ac:dyDescent="0.35">
      <c r="A39" s="24">
        <v>2</v>
      </c>
      <c r="B39" s="1">
        <v>7</v>
      </c>
      <c r="D39" s="119" t="s">
        <v>162</v>
      </c>
      <c r="E39" s="119"/>
    </row>
    <row r="40" spans="1:6" ht="15" thickBot="1" x14ac:dyDescent="0.4">
      <c r="A40" s="24">
        <v>2</v>
      </c>
      <c r="B40" s="1">
        <v>3</v>
      </c>
    </row>
    <row r="41" spans="1:6" x14ac:dyDescent="0.35">
      <c r="A41" s="24">
        <v>2</v>
      </c>
      <c r="B41" s="1">
        <v>7</v>
      </c>
      <c r="D41" s="32"/>
      <c r="E41" s="32" t="s">
        <v>163</v>
      </c>
      <c r="F41" s="32" t="s">
        <v>164</v>
      </c>
    </row>
    <row r="42" spans="1:6" x14ac:dyDescent="0.35">
      <c r="A42" s="24">
        <v>2</v>
      </c>
      <c r="B42" s="1">
        <v>7</v>
      </c>
      <c r="D42" s="17" t="s">
        <v>165</v>
      </c>
      <c r="E42" s="17">
        <v>4</v>
      </c>
      <c r="F42" s="17">
        <v>5.6097560975609753</v>
      </c>
    </row>
    <row r="43" spans="1:6" x14ac:dyDescent="0.35">
      <c r="A43" s="24">
        <v>2</v>
      </c>
      <c r="B43" s="1">
        <v>5</v>
      </c>
      <c r="D43" s="17" t="s">
        <v>94</v>
      </c>
      <c r="E43" s="17">
        <v>1.1428571428571428</v>
      </c>
      <c r="F43" s="17">
        <v>1.3439024390243901</v>
      </c>
    </row>
    <row r="44" spans="1:6" x14ac:dyDescent="0.35">
      <c r="A44" s="24">
        <v>2</v>
      </c>
      <c r="B44" s="1">
        <v>5</v>
      </c>
      <c r="D44" s="17" t="s">
        <v>41</v>
      </c>
      <c r="E44" s="17">
        <v>15</v>
      </c>
      <c r="F44" s="17">
        <v>41</v>
      </c>
    </row>
    <row r="45" spans="1:6" x14ac:dyDescent="0.35">
      <c r="A45" s="24">
        <v>2</v>
      </c>
      <c r="B45" s="1">
        <v>3</v>
      </c>
      <c r="D45" s="17" t="s">
        <v>166</v>
      </c>
      <c r="E45" s="17">
        <v>1.2917795844625113</v>
      </c>
      <c r="F45" s="17"/>
    </row>
    <row r="46" spans="1:6" x14ac:dyDescent="0.35">
      <c r="A46" s="24">
        <v>2</v>
      </c>
      <c r="B46" s="1">
        <v>5</v>
      </c>
      <c r="D46" s="17" t="s">
        <v>167</v>
      </c>
      <c r="E46" s="17">
        <v>0</v>
      </c>
      <c r="F46" s="17"/>
    </row>
    <row r="47" spans="1:6" x14ac:dyDescent="0.35">
      <c r="A47" s="24">
        <v>2</v>
      </c>
      <c r="B47" s="1">
        <v>7</v>
      </c>
      <c r="D47" s="17" t="s">
        <v>47</v>
      </c>
      <c r="E47" s="17">
        <v>54</v>
      </c>
      <c r="F47" s="17"/>
    </row>
    <row r="48" spans="1:6" x14ac:dyDescent="0.35">
      <c r="A48" s="24">
        <v>2</v>
      </c>
      <c r="B48" s="1">
        <v>7</v>
      </c>
      <c r="D48" s="17" t="s">
        <v>53</v>
      </c>
      <c r="E48" s="17">
        <v>-4.6936360937145274</v>
      </c>
      <c r="F48" s="17"/>
    </row>
    <row r="49" spans="1:6" x14ac:dyDescent="0.35">
      <c r="A49" s="24">
        <v>2</v>
      </c>
      <c r="B49" s="1">
        <v>7</v>
      </c>
      <c r="D49" s="17" t="s">
        <v>168</v>
      </c>
      <c r="E49" s="17">
        <v>9.3833697856806204E-6</v>
      </c>
      <c r="F49" s="17"/>
    </row>
    <row r="50" spans="1:6" x14ac:dyDescent="0.35">
      <c r="A50" s="24">
        <v>2</v>
      </c>
      <c r="B50" s="1">
        <v>5</v>
      </c>
      <c r="D50" s="17" t="s">
        <v>169</v>
      </c>
      <c r="E50" s="17">
        <v>1.6735649063521589</v>
      </c>
      <c r="F50" s="17"/>
    </row>
    <row r="51" spans="1:6" x14ac:dyDescent="0.35">
      <c r="A51" s="24">
        <v>2</v>
      </c>
      <c r="B51" s="1">
        <v>7</v>
      </c>
      <c r="D51" s="141" t="s">
        <v>170</v>
      </c>
      <c r="E51" s="141">
        <v>1.8766739571361241E-5</v>
      </c>
      <c r="F51" s="142"/>
    </row>
    <row r="52" spans="1:6" ht="15" thickBot="1" x14ac:dyDescent="0.4">
      <c r="A52" s="24">
        <v>2</v>
      </c>
      <c r="B52" s="1">
        <v>5</v>
      </c>
      <c r="D52" s="31" t="s">
        <v>171</v>
      </c>
      <c r="E52" s="31">
        <v>2.0048792881880577</v>
      </c>
      <c r="F52" s="31"/>
    </row>
    <row r="53" spans="1:6" x14ac:dyDescent="0.35">
      <c r="A53" s="24">
        <v>2</v>
      </c>
      <c r="B53" s="1">
        <v>5</v>
      </c>
    </row>
    <row r="54" spans="1:6" x14ac:dyDescent="0.35">
      <c r="A54" s="24">
        <v>2</v>
      </c>
      <c r="B54" s="1">
        <v>5</v>
      </c>
    </row>
    <row r="55" spans="1:6" x14ac:dyDescent="0.35">
      <c r="A55" s="24">
        <v>2</v>
      </c>
      <c r="B55" s="1">
        <v>4</v>
      </c>
    </row>
    <row r="56" spans="1:6" x14ac:dyDescent="0.35">
      <c r="A56" s="24">
        <v>2</v>
      </c>
      <c r="B56" s="1">
        <v>6</v>
      </c>
    </row>
    <row r="57" spans="1:6" x14ac:dyDescent="0.35">
      <c r="A57" s="24">
        <v>2</v>
      </c>
      <c r="B57" s="1">
        <v>7</v>
      </c>
    </row>
    <row r="58" spans="1:6" x14ac:dyDescent="0.35">
      <c r="A58" s="24">
        <v>3</v>
      </c>
      <c r="B58" s="1">
        <v>7</v>
      </c>
    </row>
    <row r="59" spans="1:6" x14ac:dyDescent="0.35">
      <c r="A59" s="24">
        <v>3</v>
      </c>
      <c r="B59" s="1">
        <v>7</v>
      </c>
    </row>
    <row r="60" spans="1:6" x14ac:dyDescent="0.35">
      <c r="A60" s="24">
        <v>3</v>
      </c>
      <c r="B60" s="1">
        <v>6</v>
      </c>
    </row>
    <row r="61" spans="1:6" x14ac:dyDescent="0.35">
      <c r="A61" s="24">
        <v>3</v>
      </c>
      <c r="B61" s="1">
        <v>6</v>
      </c>
    </row>
    <row r="62" spans="1:6" x14ac:dyDescent="0.35">
      <c r="A62" s="24">
        <v>3</v>
      </c>
      <c r="B62" s="1">
        <v>6</v>
      </c>
    </row>
    <row r="63" spans="1:6" x14ac:dyDescent="0.35">
      <c r="A63" s="24">
        <v>3</v>
      </c>
      <c r="B63" s="1">
        <v>4</v>
      </c>
    </row>
    <row r="64" spans="1:6" x14ac:dyDescent="0.35">
      <c r="A64" s="24">
        <v>3</v>
      </c>
      <c r="B64" s="1">
        <v>7</v>
      </c>
    </row>
    <row r="65" spans="1:2" x14ac:dyDescent="0.35">
      <c r="A65" s="24">
        <v>3</v>
      </c>
      <c r="B65" s="1">
        <v>5</v>
      </c>
    </row>
    <row r="66" spans="1:2" x14ac:dyDescent="0.35">
      <c r="A66" s="24">
        <v>3</v>
      </c>
      <c r="B66" s="1">
        <v>6</v>
      </c>
    </row>
    <row r="67" spans="1:2" x14ac:dyDescent="0.35">
      <c r="A67" s="24">
        <v>3</v>
      </c>
      <c r="B67" s="1">
        <v>4</v>
      </c>
    </row>
    <row r="68" spans="1:2" x14ac:dyDescent="0.35">
      <c r="A68" s="24">
        <v>3</v>
      </c>
      <c r="B68" s="1">
        <v>1</v>
      </c>
    </row>
    <row r="69" spans="1:2" x14ac:dyDescent="0.35">
      <c r="A69" s="24">
        <v>3</v>
      </c>
      <c r="B69" s="1">
        <v>6</v>
      </c>
    </row>
    <row r="70" spans="1:2" x14ac:dyDescent="0.35">
      <c r="A70" s="24">
        <v>3</v>
      </c>
      <c r="B70" s="1">
        <v>5</v>
      </c>
    </row>
    <row r="71" spans="1:2" x14ac:dyDescent="0.35">
      <c r="A71" s="24">
        <v>3</v>
      </c>
      <c r="B71" s="1">
        <v>4</v>
      </c>
    </row>
    <row r="72" spans="1:2" x14ac:dyDescent="0.35">
      <c r="A72" s="24">
        <v>3</v>
      </c>
      <c r="B72" s="1">
        <v>5</v>
      </c>
    </row>
    <row r="73" spans="1:2" x14ac:dyDescent="0.35">
      <c r="A73" s="24">
        <v>3</v>
      </c>
      <c r="B73" s="1">
        <v>7</v>
      </c>
    </row>
    <row r="74" spans="1:2" x14ac:dyDescent="0.35">
      <c r="A74" s="24">
        <v>3</v>
      </c>
      <c r="B74" s="1">
        <v>6</v>
      </c>
    </row>
    <row r="75" spans="1:2" x14ac:dyDescent="0.35">
      <c r="A75" s="24">
        <v>3</v>
      </c>
      <c r="B75" s="1">
        <v>7</v>
      </c>
    </row>
    <row r="76" spans="1:2" x14ac:dyDescent="0.35">
      <c r="A76" s="24">
        <v>3</v>
      </c>
      <c r="B76" s="1">
        <v>4</v>
      </c>
    </row>
    <row r="77" spans="1:2" x14ac:dyDescent="0.35">
      <c r="A77" s="24">
        <v>3</v>
      </c>
      <c r="B77" s="1">
        <v>3</v>
      </c>
    </row>
    <row r="78" spans="1:2" x14ac:dyDescent="0.35">
      <c r="A78" s="24">
        <v>4</v>
      </c>
      <c r="B78" s="1">
        <v>7</v>
      </c>
    </row>
    <row r="79" spans="1:2" x14ac:dyDescent="0.35">
      <c r="A79" s="24">
        <v>4</v>
      </c>
      <c r="B79" s="1">
        <v>7</v>
      </c>
    </row>
    <row r="80" spans="1:2" x14ac:dyDescent="0.35">
      <c r="A80" s="24">
        <v>4</v>
      </c>
      <c r="B80" s="1">
        <v>1</v>
      </c>
    </row>
    <row r="81" spans="1:2" x14ac:dyDescent="0.35">
      <c r="A81" s="24">
        <v>4</v>
      </c>
      <c r="B81" s="1">
        <v>7</v>
      </c>
    </row>
    <row r="82" spans="1:2" x14ac:dyDescent="0.35">
      <c r="A82" s="24">
        <v>4</v>
      </c>
      <c r="B82" s="1">
        <v>7</v>
      </c>
    </row>
    <row r="83" spans="1:2" x14ac:dyDescent="0.35">
      <c r="A83" s="24">
        <v>4</v>
      </c>
      <c r="B83" s="1">
        <v>5</v>
      </c>
    </row>
    <row r="84" spans="1:2" x14ac:dyDescent="0.35">
      <c r="A84" s="24">
        <v>4</v>
      </c>
      <c r="B84" s="1">
        <v>5</v>
      </c>
    </row>
    <row r="85" spans="1:2" x14ac:dyDescent="0.35">
      <c r="A85" s="24">
        <v>4</v>
      </c>
      <c r="B85" s="1">
        <v>7</v>
      </c>
    </row>
    <row r="86" spans="1:2" x14ac:dyDescent="0.35">
      <c r="A86" s="24">
        <v>4</v>
      </c>
      <c r="B86" s="1">
        <v>7</v>
      </c>
    </row>
    <row r="87" spans="1:2" x14ac:dyDescent="0.35">
      <c r="A87" s="24">
        <v>4</v>
      </c>
      <c r="B87" s="1">
        <v>5</v>
      </c>
    </row>
    <row r="88" spans="1:2" x14ac:dyDescent="0.35">
      <c r="A88" s="24">
        <v>4</v>
      </c>
      <c r="B88" s="1">
        <v>4</v>
      </c>
    </row>
    <row r="89" spans="1:2" x14ac:dyDescent="0.35">
      <c r="A89" s="24">
        <v>4</v>
      </c>
      <c r="B89" s="1">
        <v>7</v>
      </c>
    </row>
    <row r="90" spans="1:2" x14ac:dyDescent="0.35">
      <c r="A90" s="24">
        <v>4</v>
      </c>
      <c r="B90" s="1">
        <v>5</v>
      </c>
    </row>
    <row r="91" spans="1:2" x14ac:dyDescent="0.35">
      <c r="A91" s="24">
        <v>4</v>
      </c>
      <c r="B91" s="1">
        <v>5</v>
      </c>
    </row>
    <row r="92" spans="1:2" x14ac:dyDescent="0.35">
      <c r="A92" s="24">
        <v>4</v>
      </c>
      <c r="B92" s="1">
        <v>7</v>
      </c>
    </row>
    <row r="93" spans="1:2" x14ac:dyDescent="0.35">
      <c r="A93" s="24">
        <v>4</v>
      </c>
      <c r="B93" s="1">
        <v>6</v>
      </c>
    </row>
    <row r="94" spans="1:2" x14ac:dyDescent="0.35">
      <c r="A94" s="24">
        <v>4</v>
      </c>
      <c r="B94" s="1">
        <v>6</v>
      </c>
    </row>
    <row r="95" spans="1:2" x14ac:dyDescent="0.35">
      <c r="A95" s="24">
        <v>4</v>
      </c>
      <c r="B95" s="1">
        <v>5</v>
      </c>
    </row>
    <row r="96" spans="1:2" x14ac:dyDescent="0.35">
      <c r="A96" s="24">
        <v>4</v>
      </c>
      <c r="B96" s="1">
        <v>6</v>
      </c>
    </row>
    <row r="97" spans="1:2" x14ac:dyDescent="0.35">
      <c r="A97" s="24">
        <v>4</v>
      </c>
      <c r="B97" s="1">
        <v>6</v>
      </c>
    </row>
    <row r="98" spans="1:2" x14ac:dyDescent="0.35">
      <c r="A98" s="24">
        <v>4</v>
      </c>
      <c r="B98" s="1">
        <v>6</v>
      </c>
    </row>
    <row r="99" spans="1:2" x14ac:dyDescent="0.35">
      <c r="A99" s="24">
        <v>4</v>
      </c>
      <c r="B99" s="1">
        <v>6</v>
      </c>
    </row>
    <row r="100" spans="1:2" x14ac:dyDescent="0.35">
      <c r="A100" s="24">
        <v>4</v>
      </c>
      <c r="B100" s="1">
        <v>6</v>
      </c>
    </row>
    <row r="101" spans="1:2" x14ac:dyDescent="0.35">
      <c r="A101" s="24">
        <v>4</v>
      </c>
      <c r="B101" s="1">
        <v>7</v>
      </c>
    </row>
    <row r="102" spans="1:2" x14ac:dyDescent="0.35">
      <c r="A102" s="24">
        <v>4</v>
      </c>
      <c r="B102" s="1">
        <v>5</v>
      </c>
    </row>
    <row r="103" spans="1:2" x14ac:dyDescent="0.35">
      <c r="A103" s="24">
        <v>4</v>
      </c>
      <c r="B103" s="1">
        <v>5</v>
      </c>
    </row>
    <row r="104" spans="1:2" x14ac:dyDescent="0.35">
      <c r="A104" s="24">
        <v>4</v>
      </c>
      <c r="B104" s="1">
        <v>5</v>
      </c>
    </row>
    <row r="105" spans="1:2" x14ac:dyDescent="0.35">
      <c r="A105" s="24">
        <v>4</v>
      </c>
      <c r="B105" s="1">
        <v>7</v>
      </c>
    </row>
    <row r="106" spans="1:2" x14ac:dyDescent="0.35">
      <c r="A106" s="24">
        <v>4</v>
      </c>
      <c r="B106" s="1">
        <v>3</v>
      </c>
    </row>
    <row r="107" spans="1:2" x14ac:dyDescent="0.35">
      <c r="A107" s="24">
        <v>4</v>
      </c>
      <c r="B107" s="1">
        <v>6</v>
      </c>
    </row>
    <row r="108" spans="1:2" x14ac:dyDescent="0.35">
      <c r="A108" s="24">
        <v>4</v>
      </c>
      <c r="B108" s="1">
        <v>7</v>
      </c>
    </row>
    <row r="109" spans="1:2" x14ac:dyDescent="0.35">
      <c r="A109" s="24">
        <v>4</v>
      </c>
      <c r="B109" s="1">
        <v>4</v>
      </c>
    </row>
    <row r="110" spans="1:2" x14ac:dyDescent="0.35">
      <c r="A110" s="24">
        <v>4</v>
      </c>
      <c r="B110" s="1">
        <v>6</v>
      </c>
    </row>
    <row r="111" spans="1:2" x14ac:dyDescent="0.35">
      <c r="A111" s="24">
        <v>4</v>
      </c>
      <c r="B111" s="1">
        <v>7</v>
      </c>
    </row>
    <row r="112" spans="1:2" x14ac:dyDescent="0.35">
      <c r="A112" s="24">
        <v>4</v>
      </c>
      <c r="B112" s="1">
        <v>7</v>
      </c>
    </row>
    <row r="113" spans="1:2" x14ac:dyDescent="0.35">
      <c r="A113" s="24">
        <v>4</v>
      </c>
      <c r="B113" s="1">
        <v>6</v>
      </c>
    </row>
    <row r="114" spans="1:2" x14ac:dyDescent="0.35">
      <c r="A114" s="24">
        <v>4</v>
      </c>
      <c r="B114" s="1">
        <v>6</v>
      </c>
    </row>
    <row r="115" spans="1:2" x14ac:dyDescent="0.35">
      <c r="A115" s="24">
        <v>4</v>
      </c>
      <c r="B115" s="1">
        <v>6</v>
      </c>
    </row>
    <row r="116" spans="1:2" x14ac:dyDescent="0.35">
      <c r="A116" s="24">
        <v>4</v>
      </c>
      <c r="B116" s="1">
        <v>7</v>
      </c>
    </row>
    <row r="117" spans="1:2" x14ac:dyDescent="0.35">
      <c r="A117" s="24">
        <v>4</v>
      </c>
      <c r="B117" s="1">
        <v>7</v>
      </c>
    </row>
    <row r="118" spans="1:2" x14ac:dyDescent="0.35">
      <c r="A118" s="24">
        <v>4</v>
      </c>
      <c r="B118" s="1">
        <v>7</v>
      </c>
    </row>
    <row r="119" spans="1:2" x14ac:dyDescent="0.35">
      <c r="A119" s="24">
        <v>4</v>
      </c>
      <c r="B119" s="1">
        <v>6</v>
      </c>
    </row>
    <row r="120" spans="1:2" x14ac:dyDescent="0.35">
      <c r="A120" s="24">
        <v>4</v>
      </c>
      <c r="B120" s="1">
        <v>4</v>
      </c>
    </row>
    <row r="121" spans="1:2" x14ac:dyDescent="0.35">
      <c r="A121" s="24">
        <v>4</v>
      </c>
      <c r="B121" s="1">
        <v>7</v>
      </c>
    </row>
    <row r="122" spans="1:2" x14ac:dyDescent="0.35">
      <c r="A122" s="24">
        <v>4</v>
      </c>
      <c r="B122" s="1">
        <v>4</v>
      </c>
    </row>
    <row r="134" spans="1:2" x14ac:dyDescent="0.35">
      <c r="A134" s="1"/>
      <c r="B134" s="11"/>
    </row>
    <row r="135" spans="1:2" x14ac:dyDescent="0.35">
      <c r="A135" s="1"/>
      <c r="B135" s="11"/>
    </row>
    <row r="136" spans="1:2" x14ac:dyDescent="0.35">
      <c r="A136" s="1"/>
      <c r="B136" s="11"/>
    </row>
    <row r="137" spans="1:2" x14ac:dyDescent="0.35">
      <c r="A137" s="1"/>
      <c r="B137" s="11"/>
    </row>
    <row r="138" spans="1:2" x14ac:dyDescent="0.35">
      <c r="A138" s="1"/>
      <c r="B138" s="11"/>
    </row>
    <row r="139" spans="1:2" x14ac:dyDescent="0.35">
      <c r="A139" s="1"/>
      <c r="B139" s="11"/>
    </row>
    <row r="140" spans="1:2" x14ac:dyDescent="0.35">
      <c r="A140" s="1"/>
      <c r="B140" s="11"/>
    </row>
    <row r="141" spans="1:2" x14ac:dyDescent="0.35">
      <c r="A141" s="1"/>
      <c r="B141" s="11"/>
    </row>
    <row r="142" spans="1:2" x14ac:dyDescent="0.35">
      <c r="A142" s="1"/>
      <c r="B142" s="11"/>
    </row>
    <row r="143" spans="1:2" x14ac:dyDescent="0.35">
      <c r="A143" s="1"/>
      <c r="B143" s="11"/>
    </row>
    <row r="144" spans="1:2" x14ac:dyDescent="0.35">
      <c r="A144" s="1"/>
      <c r="B144" s="11"/>
    </row>
    <row r="145" spans="1:2" x14ac:dyDescent="0.35">
      <c r="A145" s="1"/>
      <c r="B145" s="11"/>
    </row>
    <row r="146" spans="1:2" x14ac:dyDescent="0.35">
      <c r="A146" s="1"/>
      <c r="B146" s="11"/>
    </row>
    <row r="147" spans="1:2" x14ac:dyDescent="0.35">
      <c r="A147" s="1"/>
      <c r="B147" s="11"/>
    </row>
    <row r="148" spans="1:2" x14ac:dyDescent="0.35">
      <c r="A148" s="1"/>
      <c r="B148" s="11"/>
    </row>
    <row r="149" spans="1:2" x14ac:dyDescent="0.35">
      <c r="A149" s="1"/>
      <c r="B149" s="11"/>
    </row>
    <row r="150" spans="1:2" x14ac:dyDescent="0.35">
      <c r="A150" s="1"/>
      <c r="B150" s="11"/>
    </row>
    <row r="151" spans="1:2" x14ac:dyDescent="0.35">
      <c r="A151" s="1"/>
      <c r="B151" s="11"/>
    </row>
    <row r="152" spans="1:2" x14ac:dyDescent="0.35">
      <c r="A152" s="1"/>
      <c r="B152" s="11"/>
    </row>
    <row r="153" spans="1:2" x14ac:dyDescent="0.35">
      <c r="A153" s="1"/>
      <c r="B153" s="11"/>
    </row>
    <row r="154" spans="1:2" x14ac:dyDescent="0.35">
      <c r="A154" s="1"/>
      <c r="B154" s="11"/>
    </row>
    <row r="155" spans="1:2" x14ac:dyDescent="0.35">
      <c r="A155" s="1"/>
      <c r="B155" s="11"/>
    </row>
    <row r="156" spans="1:2" x14ac:dyDescent="0.35">
      <c r="A156" s="1"/>
      <c r="B156" s="11"/>
    </row>
    <row r="157" spans="1:2" x14ac:dyDescent="0.35">
      <c r="A157" s="1"/>
      <c r="B157" s="11"/>
    </row>
    <row r="158" spans="1:2" x14ac:dyDescent="0.35">
      <c r="A158" s="1"/>
      <c r="B158" s="11"/>
    </row>
    <row r="159" spans="1:2" x14ac:dyDescent="0.35">
      <c r="A159" s="1"/>
      <c r="B159" s="11"/>
    </row>
    <row r="160" spans="1:2" x14ac:dyDescent="0.35">
      <c r="A160" s="1"/>
      <c r="B160" s="11"/>
    </row>
    <row r="161" spans="1:2" x14ac:dyDescent="0.35">
      <c r="A161" s="1"/>
      <c r="B161" s="11"/>
    </row>
    <row r="162" spans="1:2" x14ac:dyDescent="0.35">
      <c r="A162" s="1"/>
      <c r="B162" s="11"/>
    </row>
    <row r="163" spans="1:2" x14ac:dyDescent="0.35">
      <c r="A163" s="1"/>
      <c r="B163" s="11"/>
    </row>
    <row r="164" spans="1:2" x14ac:dyDescent="0.35">
      <c r="A164" s="1"/>
      <c r="B164" s="11"/>
    </row>
    <row r="165" spans="1:2" x14ac:dyDescent="0.35">
      <c r="A165" s="1"/>
      <c r="B165" s="11"/>
    </row>
    <row r="166" spans="1:2" x14ac:dyDescent="0.35">
      <c r="A166" s="1"/>
      <c r="B166" s="11"/>
    </row>
    <row r="167" spans="1:2" x14ac:dyDescent="0.35">
      <c r="A167" s="1"/>
      <c r="B167" s="11"/>
    </row>
    <row r="168" spans="1:2" x14ac:dyDescent="0.35">
      <c r="A168" s="1"/>
      <c r="B168" s="11"/>
    </row>
  </sheetData>
  <sortState ref="A2:B168">
    <sortCondition ref="A2:A168"/>
  </sortState>
  <mergeCells count="2">
    <mergeCell ref="H12:I15"/>
    <mergeCell ref="L10:N10"/>
  </mergeCells>
  <pageMargins left="0.7" right="0.7" top="0.78740157499999996" bottom="0.78740157499999996" header="0.3" footer="0.3"/>
  <pageSetup paperSize="9"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7"/>
  <sheetViews>
    <sheetView showGridLines="0" zoomScaleNormal="100" workbookViewId="0">
      <selection activeCell="R13" sqref="R13"/>
    </sheetView>
  </sheetViews>
  <sheetFormatPr baseColWidth="10" defaultRowHeight="14.5" x14ac:dyDescent="0.35"/>
  <cols>
    <col min="1" max="1" width="19.26953125" customWidth="1"/>
    <col min="2" max="2" width="17.08984375" customWidth="1"/>
    <col min="5" max="5" width="31.6328125" customWidth="1"/>
    <col min="6" max="6" width="10.6328125" customWidth="1"/>
    <col min="7" max="7" width="7.6328125" customWidth="1"/>
    <col min="8" max="8" width="13" customWidth="1"/>
    <col min="9" max="9" width="14" customWidth="1"/>
    <col min="11" max="12" width="21.36328125" customWidth="1"/>
    <col min="13" max="13" width="7.6328125" customWidth="1"/>
    <col min="14" max="14" width="13.90625" customWidth="1"/>
    <col min="15" max="15" width="12" customWidth="1"/>
    <col min="17" max="18" width="21.36328125" customWidth="1"/>
    <col min="19" max="19" width="6.6328125" customWidth="1"/>
    <col min="20" max="20" width="13.90625" bestFit="1" customWidth="1"/>
  </cols>
  <sheetData>
    <row r="1" spans="1:20" x14ac:dyDescent="0.35">
      <c r="A1" s="13" t="s">
        <v>15</v>
      </c>
      <c r="B1" s="13" t="s">
        <v>25</v>
      </c>
      <c r="E1" s="30" t="s">
        <v>66</v>
      </c>
      <c r="F1" s="30" t="s">
        <v>33</v>
      </c>
    </row>
    <row r="2" spans="1:20" x14ac:dyDescent="0.35">
      <c r="A2" s="24">
        <v>1</v>
      </c>
      <c r="B2" s="1" t="s">
        <v>9</v>
      </c>
      <c r="E2" s="30" t="s">
        <v>31</v>
      </c>
      <c r="F2" t="s">
        <v>8</v>
      </c>
      <c r="G2" t="s">
        <v>9</v>
      </c>
      <c r="H2" t="s">
        <v>64</v>
      </c>
      <c r="I2" t="s">
        <v>32</v>
      </c>
    </row>
    <row r="3" spans="1:20" x14ac:dyDescent="0.35">
      <c r="A3" s="24">
        <v>2</v>
      </c>
      <c r="B3" s="1" t="s">
        <v>9</v>
      </c>
      <c r="E3" s="15">
        <v>1</v>
      </c>
      <c r="F3" s="16">
        <v>3</v>
      </c>
      <c r="G3" s="16">
        <v>12</v>
      </c>
      <c r="H3" s="16"/>
      <c r="I3" s="16">
        <v>15</v>
      </c>
    </row>
    <row r="4" spans="1:20" x14ac:dyDescent="0.35">
      <c r="A4" s="24">
        <v>4</v>
      </c>
      <c r="B4" s="1" t="s">
        <v>8</v>
      </c>
      <c r="E4" s="15">
        <v>2</v>
      </c>
      <c r="F4" s="16">
        <v>6</v>
      </c>
      <c r="G4" s="16">
        <v>35</v>
      </c>
      <c r="H4" s="16"/>
      <c r="I4" s="16">
        <v>41</v>
      </c>
    </row>
    <row r="5" spans="1:20" x14ac:dyDescent="0.35">
      <c r="A5" s="24">
        <v>4</v>
      </c>
      <c r="B5" s="1" t="s">
        <v>8</v>
      </c>
      <c r="E5" s="15">
        <v>3</v>
      </c>
      <c r="F5" s="16">
        <v>15</v>
      </c>
      <c r="G5" s="16">
        <v>5</v>
      </c>
      <c r="H5" s="16"/>
      <c r="I5" s="16">
        <v>20</v>
      </c>
    </row>
    <row r="6" spans="1:20" x14ac:dyDescent="0.35">
      <c r="A6" s="24">
        <v>2</v>
      </c>
      <c r="B6" s="1" t="s">
        <v>9</v>
      </c>
      <c r="E6" s="15">
        <v>4</v>
      </c>
      <c r="F6" s="16">
        <v>35</v>
      </c>
      <c r="G6" s="16">
        <v>10</v>
      </c>
      <c r="H6" s="16"/>
      <c r="I6" s="16">
        <v>45</v>
      </c>
    </row>
    <row r="7" spans="1:20" x14ac:dyDescent="0.35">
      <c r="A7" s="24">
        <v>4</v>
      </c>
      <c r="B7" s="1" t="s">
        <v>8</v>
      </c>
      <c r="E7" s="15" t="s">
        <v>64</v>
      </c>
      <c r="F7" s="16"/>
      <c r="G7" s="16"/>
      <c r="H7" s="16"/>
      <c r="I7" s="16"/>
    </row>
    <row r="8" spans="1:20" x14ac:dyDescent="0.35">
      <c r="A8" s="24">
        <v>2</v>
      </c>
      <c r="B8" s="1" t="s">
        <v>9</v>
      </c>
      <c r="E8" s="15" t="s">
        <v>32</v>
      </c>
      <c r="F8" s="16">
        <v>59</v>
      </c>
      <c r="G8" s="16">
        <v>62</v>
      </c>
      <c r="H8" s="16"/>
      <c r="I8" s="16">
        <v>121</v>
      </c>
    </row>
    <row r="9" spans="1:20" x14ac:dyDescent="0.35">
      <c r="A9" s="24">
        <v>4</v>
      </c>
      <c r="B9" s="1" t="s">
        <v>9</v>
      </c>
    </row>
    <row r="10" spans="1:20" ht="15" thickBot="1" x14ac:dyDescent="0.4">
      <c r="A10" s="24">
        <v>2</v>
      </c>
      <c r="B10" s="1" t="s">
        <v>9</v>
      </c>
      <c r="E10" s="2" t="s">
        <v>154</v>
      </c>
      <c r="K10" s="125" t="s">
        <v>95</v>
      </c>
      <c r="L10" s="18"/>
      <c r="M10" s="18"/>
      <c r="N10" s="18"/>
      <c r="O10" s="18"/>
      <c r="Q10" s="2" t="s">
        <v>96</v>
      </c>
    </row>
    <row r="11" spans="1:20" x14ac:dyDescent="0.35">
      <c r="A11" s="24">
        <v>3</v>
      </c>
      <c r="B11" s="1" t="s">
        <v>8</v>
      </c>
      <c r="E11" s="100" t="s">
        <v>66</v>
      </c>
      <c r="F11" s="100" t="s">
        <v>25</v>
      </c>
      <c r="G11" s="100"/>
      <c r="H11" s="100"/>
      <c r="I11" s="100"/>
      <c r="K11" s="128"/>
      <c r="L11" s="129" t="s">
        <v>25</v>
      </c>
      <c r="M11" s="129"/>
      <c r="N11" s="130"/>
      <c r="O11" s="18"/>
      <c r="Q11" s="128"/>
      <c r="R11" s="129" t="s">
        <v>25</v>
      </c>
      <c r="S11" s="130"/>
      <c r="T11" s="18"/>
    </row>
    <row r="12" spans="1:20" x14ac:dyDescent="0.35">
      <c r="A12" s="24">
        <v>2</v>
      </c>
      <c r="B12" s="1" t="s">
        <v>8</v>
      </c>
      <c r="E12" s="100" t="s">
        <v>15</v>
      </c>
      <c r="F12" s="101" t="s">
        <v>8</v>
      </c>
      <c r="G12" s="101" t="s">
        <v>9</v>
      </c>
      <c r="H12" s="100" t="s">
        <v>64</v>
      </c>
      <c r="I12" s="100" t="s">
        <v>32</v>
      </c>
      <c r="K12" s="131" t="s">
        <v>15</v>
      </c>
      <c r="L12" s="126" t="s">
        <v>8</v>
      </c>
      <c r="M12" s="126" t="s">
        <v>9</v>
      </c>
      <c r="N12" s="132" t="s">
        <v>97</v>
      </c>
      <c r="Q12" s="131" t="s">
        <v>15</v>
      </c>
      <c r="R12" s="127" t="s">
        <v>8</v>
      </c>
      <c r="S12" s="134" t="s">
        <v>9</v>
      </c>
      <c r="T12" s="18"/>
    </row>
    <row r="13" spans="1:20" x14ac:dyDescent="0.35">
      <c r="A13" s="24">
        <v>2</v>
      </c>
      <c r="B13" s="1" t="s">
        <v>9</v>
      </c>
      <c r="E13" s="100">
        <v>1</v>
      </c>
      <c r="F13" s="101">
        <v>3</v>
      </c>
      <c r="G13" s="101">
        <v>12</v>
      </c>
      <c r="H13" s="100"/>
      <c r="I13" s="100">
        <v>15</v>
      </c>
      <c r="K13" s="131">
        <v>1</v>
      </c>
      <c r="L13" s="102">
        <f>F13/F$18</f>
        <v>5.0847457627118647E-2</v>
      </c>
      <c r="M13" s="102">
        <f t="shared" ref="L13:M16" si="0">G13/G$18</f>
        <v>0.19354838709677419</v>
      </c>
      <c r="N13" s="137">
        <f>I13/$I$18</f>
        <v>0.12396694214876033</v>
      </c>
      <c r="P13" s="46"/>
      <c r="Q13" s="131">
        <v>1</v>
      </c>
      <c r="R13" s="102">
        <f>F13/$I13</f>
        <v>0.2</v>
      </c>
      <c r="S13" s="137">
        <f t="shared" ref="R13:S16" si="1">G13/$I13</f>
        <v>0.8</v>
      </c>
      <c r="T13" s="18"/>
    </row>
    <row r="14" spans="1:20" x14ac:dyDescent="0.35">
      <c r="A14" s="24">
        <v>4</v>
      </c>
      <c r="B14" s="1" t="s">
        <v>8</v>
      </c>
      <c r="E14" s="100">
        <v>2</v>
      </c>
      <c r="F14" s="101">
        <v>6</v>
      </c>
      <c r="G14" s="101">
        <v>35</v>
      </c>
      <c r="H14" s="100"/>
      <c r="I14" s="100">
        <v>41</v>
      </c>
      <c r="K14" s="131">
        <v>2</v>
      </c>
      <c r="L14" s="102">
        <f t="shared" si="0"/>
        <v>0.10169491525423729</v>
      </c>
      <c r="M14" s="102">
        <f t="shared" si="0"/>
        <v>0.56451612903225812</v>
      </c>
      <c r="N14" s="137">
        <f>I14/$I$18</f>
        <v>0.33884297520661155</v>
      </c>
      <c r="P14" s="46"/>
      <c r="Q14" s="131">
        <v>2</v>
      </c>
      <c r="R14" s="102">
        <f t="shared" si="1"/>
        <v>0.14634146341463414</v>
      </c>
      <c r="S14" s="137">
        <f t="shared" si="1"/>
        <v>0.85365853658536583</v>
      </c>
      <c r="T14" s="18"/>
    </row>
    <row r="15" spans="1:20" x14ac:dyDescent="0.35">
      <c r="A15" s="24">
        <v>2</v>
      </c>
      <c r="B15" s="1" t="s">
        <v>9</v>
      </c>
      <c r="E15" s="100">
        <v>3</v>
      </c>
      <c r="F15" s="101">
        <v>15</v>
      </c>
      <c r="G15" s="101">
        <v>5</v>
      </c>
      <c r="H15" s="100"/>
      <c r="I15" s="100">
        <v>20</v>
      </c>
      <c r="K15" s="131">
        <v>3</v>
      </c>
      <c r="L15" s="102">
        <f t="shared" si="0"/>
        <v>0.25423728813559321</v>
      </c>
      <c r="M15" s="102">
        <f t="shared" si="0"/>
        <v>8.0645161290322578E-2</v>
      </c>
      <c r="N15" s="137">
        <f>I15/$I$18</f>
        <v>0.16528925619834711</v>
      </c>
      <c r="P15" s="46"/>
      <c r="Q15" s="131">
        <v>3</v>
      </c>
      <c r="R15" s="102">
        <f t="shared" si="1"/>
        <v>0.75</v>
      </c>
      <c r="S15" s="137">
        <f t="shared" si="1"/>
        <v>0.25</v>
      </c>
      <c r="T15" s="18"/>
    </row>
    <row r="16" spans="1:20" ht="15" thickBot="1" x14ac:dyDescent="0.4">
      <c r="A16" s="24">
        <v>1</v>
      </c>
      <c r="B16" s="1" t="s">
        <v>9</v>
      </c>
      <c r="E16" s="100">
        <v>4</v>
      </c>
      <c r="F16" s="101">
        <v>35</v>
      </c>
      <c r="G16" s="101">
        <v>10</v>
      </c>
      <c r="H16" s="100"/>
      <c r="I16" s="100">
        <v>45</v>
      </c>
      <c r="K16" s="133">
        <v>4</v>
      </c>
      <c r="L16" s="138">
        <f>F16/F$18</f>
        <v>0.59322033898305082</v>
      </c>
      <c r="M16" s="138">
        <f t="shared" si="0"/>
        <v>0.16129032258064516</v>
      </c>
      <c r="N16" s="139">
        <f>I16/$I$18</f>
        <v>0.37190082644628097</v>
      </c>
      <c r="P16" s="46"/>
      <c r="Q16" s="131">
        <v>4</v>
      </c>
      <c r="R16" s="102">
        <f t="shared" si="1"/>
        <v>0.77777777777777779</v>
      </c>
      <c r="S16" s="137">
        <f t="shared" si="1"/>
        <v>0.22222222222222221</v>
      </c>
      <c r="T16" s="18"/>
    </row>
    <row r="17" spans="1:20" ht="15" thickBot="1" x14ac:dyDescent="0.4">
      <c r="A17" s="24">
        <v>3</v>
      </c>
      <c r="B17" s="1" t="s">
        <v>8</v>
      </c>
      <c r="E17" s="100" t="s">
        <v>64</v>
      </c>
      <c r="F17" s="101"/>
      <c r="G17" s="101"/>
      <c r="H17" s="100"/>
      <c r="I17" s="100"/>
      <c r="K17" s="18"/>
      <c r="L17" s="18"/>
      <c r="M17" s="18"/>
      <c r="N17" s="18"/>
      <c r="O17" s="18"/>
      <c r="Q17" s="133" t="s">
        <v>97</v>
      </c>
      <c r="R17" s="138">
        <f>F18/$I$18</f>
        <v>0.48760330578512395</v>
      </c>
      <c r="S17" s="139">
        <f>G18/$I$18</f>
        <v>0.51239669421487599</v>
      </c>
      <c r="T17" s="18"/>
    </row>
    <row r="18" spans="1:20" x14ac:dyDescent="0.35">
      <c r="A18" s="24">
        <v>1</v>
      </c>
      <c r="B18" s="1" t="s">
        <v>8</v>
      </c>
      <c r="E18" s="100" t="s">
        <v>32</v>
      </c>
      <c r="F18" s="101">
        <v>59</v>
      </c>
      <c r="G18" s="101">
        <v>62</v>
      </c>
      <c r="H18" s="100"/>
      <c r="I18" s="100">
        <v>121</v>
      </c>
      <c r="T18" s="18"/>
    </row>
    <row r="19" spans="1:20" x14ac:dyDescent="0.35">
      <c r="A19" s="24">
        <v>4</v>
      </c>
      <c r="B19" s="1" t="s">
        <v>9</v>
      </c>
      <c r="K19" s="125" t="s">
        <v>157</v>
      </c>
      <c r="Q19" s="2" t="s">
        <v>159</v>
      </c>
    </row>
    <row r="20" spans="1:20" x14ac:dyDescent="0.35">
      <c r="A20" s="24">
        <v>4</v>
      </c>
      <c r="B20" s="1" t="s">
        <v>8</v>
      </c>
      <c r="K20" t="s">
        <v>158</v>
      </c>
      <c r="Q20" t="s">
        <v>160</v>
      </c>
    </row>
    <row r="21" spans="1:20" x14ac:dyDescent="0.35">
      <c r="A21" s="24">
        <v>2</v>
      </c>
      <c r="B21" s="1" t="s">
        <v>8</v>
      </c>
      <c r="K21" s="30" t="s">
        <v>66</v>
      </c>
      <c r="L21" s="30" t="s">
        <v>33</v>
      </c>
      <c r="Q21" s="30" t="s">
        <v>66</v>
      </c>
      <c r="R21" s="30" t="s">
        <v>33</v>
      </c>
    </row>
    <row r="22" spans="1:20" x14ac:dyDescent="0.35">
      <c r="A22" s="24">
        <v>4</v>
      </c>
      <c r="B22" s="1" t="s">
        <v>8</v>
      </c>
      <c r="K22" s="30" t="s">
        <v>31</v>
      </c>
      <c r="L22" t="s">
        <v>8</v>
      </c>
      <c r="M22" t="s">
        <v>9</v>
      </c>
      <c r="N22" t="s">
        <v>32</v>
      </c>
      <c r="Q22" s="30" t="s">
        <v>31</v>
      </c>
      <c r="R22" t="s">
        <v>8</v>
      </c>
      <c r="S22" t="s">
        <v>9</v>
      </c>
      <c r="T22" t="s">
        <v>32</v>
      </c>
    </row>
    <row r="23" spans="1:20" x14ac:dyDescent="0.35">
      <c r="A23" s="24">
        <v>2</v>
      </c>
      <c r="B23" s="1" t="s">
        <v>9</v>
      </c>
      <c r="E23" s="100" t="s">
        <v>34</v>
      </c>
      <c r="F23" s="100"/>
      <c r="G23" s="100"/>
      <c r="K23" s="15">
        <v>1</v>
      </c>
      <c r="L23" s="111">
        <v>5.0847457627118647E-2</v>
      </c>
      <c r="M23" s="111">
        <v>0.19354838709677419</v>
      </c>
      <c r="N23" s="111">
        <v>0.12396694214876033</v>
      </c>
      <c r="Q23" s="15">
        <v>1</v>
      </c>
      <c r="R23" s="111">
        <v>0.2</v>
      </c>
      <c r="S23" s="111">
        <v>0.8</v>
      </c>
      <c r="T23" s="111">
        <v>1</v>
      </c>
    </row>
    <row r="24" spans="1:20" x14ac:dyDescent="0.35">
      <c r="A24" s="24">
        <v>2</v>
      </c>
      <c r="B24" s="1" t="s">
        <v>9</v>
      </c>
      <c r="E24" s="100" t="s">
        <v>15</v>
      </c>
      <c r="F24" s="101" t="s">
        <v>8</v>
      </c>
      <c r="G24" s="101" t="s">
        <v>9</v>
      </c>
      <c r="K24" s="15">
        <v>2</v>
      </c>
      <c r="L24" s="111">
        <v>0.10169491525423729</v>
      </c>
      <c r="M24" s="111">
        <v>0.56451612903225812</v>
      </c>
      <c r="N24" s="111">
        <v>0.33884297520661155</v>
      </c>
      <c r="Q24" s="15">
        <v>2</v>
      </c>
      <c r="R24" s="111">
        <v>0.14634146341463414</v>
      </c>
      <c r="S24" s="111">
        <v>0.85365853658536583</v>
      </c>
      <c r="T24" s="111">
        <v>1</v>
      </c>
    </row>
    <row r="25" spans="1:20" x14ac:dyDescent="0.35">
      <c r="A25" s="24">
        <v>1</v>
      </c>
      <c r="B25" s="1" t="s">
        <v>9</v>
      </c>
      <c r="E25" s="100">
        <v>1</v>
      </c>
      <c r="F25" s="102">
        <f t="shared" ref="F25:G28" si="2">F$18*$I13/$I$18</f>
        <v>7.3140495867768598</v>
      </c>
      <c r="G25" s="101">
        <f t="shared" si="2"/>
        <v>7.6859504132231402</v>
      </c>
      <c r="K25" s="15">
        <v>3</v>
      </c>
      <c r="L25" s="111">
        <v>0.25423728813559321</v>
      </c>
      <c r="M25" s="111">
        <v>8.0645161290322578E-2</v>
      </c>
      <c r="N25" s="111">
        <v>0.16528925619834711</v>
      </c>
      <c r="Q25" s="15">
        <v>3</v>
      </c>
      <c r="R25" s="111">
        <v>0.75</v>
      </c>
      <c r="S25" s="111">
        <v>0.25</v>
      </c>
      <c r="T25" s="111">
        <v>1</v>
      </c>
    </row>
    <row r="26" spans="1:20" x14ac:dyDescent="0.35">
      <c r="A26" s="24">
        <v>2</v>
      </c>
      <c r="B26" s="1" t="s">
        <v>9</v>
      </c>
      <c r="E26" s="100">
        <v>2</v>
      </c>
      <c r="F26" s="102">
        <f t="shared" si="2"/>
        <v>19.991735537190081</v>
      </c>
      <c r="G26" s="101">
        <f t="shared" si="2"/>
        <v>21.008264462809919</v>
      </c>
      <c r="K26" s="15">
        <v>4</v>
      </c>
      <c r="L26" s="111">
        <v>0.59322033898305082</v>
      </c>
      <c r="M26" s="111">
        <v>0.16129032258064516</v>
      </c>
      <c r="N26" s="111">
        <v>0.37190082644628097</v>
      </c>
      <c r="Q26" s="15">
        <v>4</v>
      </c>
      <c r="R26" s="111">
        <v>0.77777777777777779</v>
      </c>
      <c r="S26" s="111">
        <v>0.22222222222222221</v>
      </c>
      <c r="T26" s="111">
        <v>1</v>
      </c>
    </row>
    <row r="27" spans="1:20" x14ac:dyDescent="0.35">
      <c r="A27" s="24">
        <v>1</v>
      </c>
      <c r="B27" s="1" t="s">
        <v>8</v>
      </c>
      <c r="E27" s="100">
        <v>3</v>
      </c>
      <c r="F27" s="102">
        <f t="shared" si="2"/>
        <v>9.7520661157024797</v>
      </c>
      <c r="G27" s="101">
        <f t="shared" si="2"/>
        <v>10.24793388429752</v>
      </c>
      <c r="K27" s="15" t="s">
        <v>32</v>
      </c>
      <c r="L27" s="111">
        <v>1</v>
      </c>
      <c r="M27" s="111">
        <v>1</v>
      </c>
      <c r="N27" s="111">
        <v>1</v>
      </c>
      <c r="Q27" s="15" t="s">
        <v>32</v>
      </c>
      <c r="R27" s="111">
        <v>0.48760330578512395</v>
      </c>
      <c r="S27" s="111">
        <v>0.51239669421487599</v>
      </c>
      <c r="T27" s="111">
        <v>1</v>
      </c>
    </row>
    <row r="28" spans="1:20" x14ac:dyDescent="0.35">
      <c r="A28" s="24">
        <v>2</v>
      </c>
      <c r="B28" s="1" t="s">
        <v>9</v>
      </c>
      <c r="E28" s="100">
        <v>4</v>
      </c>
      <c r="F28" s="102">
        <f t="shared" si="2"/>
        <v>21.942148760330578</v>
      </c>
      <c r="G28" s="101">
        <f t="shared" si="2"/>
        <v>23.057851239669422</v>
      </c>
    </row>
    <row r="29" spans="1:20" x14ac:dyDescent="0.35">
      <c r="A29" s="24">
        <v>3</v>
      </c>
      <c r="B29" s="1" t="s">
        <v>8</v>
      </c>
      <c r="F29" s="45"/>
    </row>
    <row r="30" spans="1:20" x14ac:dyDescent="0.35">
      <c r="A30" s="24">
        <v>4</v>
      </c>
      <c r="B30" s="1" t="s">
        <v>8</v>
      </c>
      <c r="F30" s="45"/>
    </row>
    <row r="31" spans="1:20" x14ac:dyDescent="0.35">
      <c r="A31" s="24">
        <v>2</v>
      </c>
      <c r="B31" s="1" t="s">
        <v>9</v>
      </c>
      <c r="E31" s="100" t="s">
        <v>35</v>
      </c>
      <c r="F31" s="103"/>
      <c r="G31" s="100"/>
    </row>
    <row r="32" spans="1:20" x14ac:dyDescent="0.35">
      <c r="A32" s="24">
        <v>4</v>
      </c>
      <c r="B32" s="1" t="s">
        <v>9</v>
      </c>
      <c r="E32" s="100" t="s">
        <v>15</v>
      </c>
      <c r="F32" s="103" t="s">
        <v>8</v>
      </c>
      <c r="G32" s="100" t="s">
        <v>9</v>
      </c>
    </row>
    <row r="33" spans="1:7" x14ac:dyDescent="0.35">
      <c r="A33" s="24">
        <v>4</v>
      </c>
      <c r="B33" s="1" t="s">
        <v>8</v>
      </c>
      <c r="E33" s="100">
        <v>1</v>
      </c>
      <c r="F33" s="102">
        <f>((F25-F13)^2)/F25</f>
        <v>2.5445580613531309</v>
      </c>
      <c r="G33" s="101">
        <f>((G25-G13)^2)/G25</f>
        <v>2.4214342841908825</v>
      </c>
    </row>
    <row r="34" spans="1:7" x14ac:dyDescent="0.35">
      <c r="A34" s="24">
        <v>4</v>
      </c>
      <c r="B34" s="1" t="s">
        <v>8</v>
      </c>
      <c r="E34" s="100">
        <v>2</v>
      </c>
      <c r="F34" s="102">
        <f t="shared" ref="F34:G36" si="3">((F26-F14)^2)/F26</f>
        <v>9.7924796463260879</v>
      </c>
      <c r="G34" s="101">
        <f t="shared" si="3"/>
        <v>9.3186499860199863</v>
      </c>
    </row>
    <row r="35" spans="1:7" x14ac:dyDescent="0.35">
      <c r="A35" s="24">
        <v>4</v>
      </c>
      <c r="B35" s="1" t="s">
        <v>8</v>
      </c>
      <c r="E35" s="100">
        <v>3</v>
      </c>
      <c r="F35" s="102">
        <f t="shared" si="3"/>
        <v>2.8241000140075636</v>
      </c>
      <c r="G35" s="101">
        <f t="shared" si="3"/>
        <v>2.6874500133297783</v>
      </c>
    </row>
    <row r="36" spans="1:7" x14ac:dyDescent="0.35">
      <c r="A36" s="24">
        <v>2</v>
      </c>
      <c r="B36" s="1" t="s">
        <v>9</v>
      </c>
      <c r="E36" s="100">
        <v>4</v>
      </c>
      <c r="F36" s="102">
        <f t="shared" si="3"/>
        <v>7.7707739957354747</v>
      </c>
      <c r="G36" s="101">
        <f t="shared" si="3"/>
        <v>7.3947688023934361</v>
      </c>
    </row>
    <row r="37" spans="1:7" x14ac:dyDescent="0.35">
      <c r="A37" s="24">
        <v>2</v>
      </c>
      <c r="B37" s="1" t="s">
        <v>8</v>
      </c>
      <c r="F37" s="45"/>
    </row>
    <row r="38" spans="1:7" x14ac:dyDescent="0.35">
      <c r="A38" s="24">
        <v>2</v>
      </c>
      <c r="B38" s="1" t="s">
        <v>9</v>
      </c>
      <c r="F38" s="45"/>
    </row>
    <row r="39" spans="1:7" x14ac:dyDescent="0.35">
      <c r="A39" s="24">
        <v>4</v>
      </c>
      <c r="B39" s="1" t="s">
        <v>8</v>
      </c>
      <c r="E39" t="s">
        <v>83</v>
      </c>
      <c r="F39" s="46">
        <f>SUM(F33:G36)</f>
        <v>44.754214803356341</v>
      </c>
    </row>
    <row r="40" spans="1:7" x14ac:dyDescent="0.35">
      <c r="A40" s="24">
        <v>3</v>
      </c>
      <c r="B40" s="1" t="s">
        <v>8</v>
      </c>
      <c r="F40" s="46"/>
    </row>
    <row r="41" spans="1:7" x14ac:dyDescent="0.35">
      <c r="A41" s="24">
        <v>2</v>
      </c>
      <c r="B41" s="1" t="s">
        <v>9</v>
      </c>
      <c r="E41" t="s">
        <v>84</v>
      </c>
      <c r="F41" s="46">
        <f>SQRT(F39/(F39+I18))*SQRT(MIN(COUNT(E33:E36),COUNTA(F32:G32))/(MIN(COUNT(E33:E36),COUNTA(F32:G32))-1))</f>
        <v>0.73485165835030131</v>
      </c>
    </row>
    <row r="42" spans="1:7" x14ac:dyDescent="0.35">
      <c r="A42" s="24">
        <v>1</v>
      </c>
      <c r="B42" s="1" t="s">
        <v>9</v>
      </c>
    </row>
    <row r="43" spans="1:7" x14ac:dyDescent="0.35">
      <c r="A43" s="24">
        <v>3</v>
      </c>
      <c r="B43" s="1" t="s">
        <v>9</v>
      </c>
    </row>
    <row r="44" spans="1:7" x14ac:dyDescent="0.35">
      <c r="A44" s="24">
        <v>4</v>
      </c>
      <c r="B44" s="1" t="s">
        <v>9</v>
      </c>
    </row>
    <row r="45" spans="1:7" x14ac:dyDescent="0.35">
      <c r="A45" s="24">
        <v>3</v>
      </c>
      <c r="B45" s="1" t="s">
        <v>8</v>
      </c>
      <c r="E45" t="s">
        <v>98</v>
      </c>
    </row>
    <row r="46" spans="1:7" x14ac:dyDescent="0.35">
      <c r="A46" s="24">
        <v>4</v>
      </c>
      <c r="B46" s="1" t="s">
        <v>9</v>
      </c>
      <c r="E46" t="s">
        <v>99</v>
      </c>
    </row>
    <row r="47" spans="1:7" x14ac:dyDescent="0.35">
      <c r="A47" s="24">
        <v>2</v>
      </c>
      <c r="B47" s="1" t="s">
        <v>9</v>
      </c>
      <c r="E47" t="s">
        <v>100</v>
      </c>
    </row>
    <row r="48" spans="1:7" x14ac:dyDescent="0.35">
      <c r="A48" s="24">
        <v>3</v>
      </c>
      <c r="B48" s="1" t="s">
        <v>8</v>
      </c>
    </row>
    <row r="49" spans="1:11" x14ac:dyDescent="0.35">
      <c r="A49" s="24">
        <v>2</v>
      </c>
      <c r="B49" s="1" t="s">
        <v>9</v>
      </c>
      <c r="E49" s="29" t="s">
        <v>108</v>
      </c>
      <c r="F49" s="29"/>
      <c r="G49" s="29"/>
      <c r="H49" s="29"/>
      <c r="I49" s="29"/>
      <c r="J49" s="29"/>
      <c r="K49" s="29"/>
    </row>
    <row r="50" spans="1:11" x14ac:dyDescent="0.35">
      <c r="A50" s="24">
        <v>2</v>
      </c>
      <c r="B50" s="1" t="s">
        <v>9</v>
      </c>
      <c r="E50" s="27" t="s">
        <v>109</v>
      </c>
      <c r="F50" s="49">
        <f>(COUNTA(F32:G32)-1)*(COUNTA(E33:E36)-1)</f>
        <v>3</v>
      </c>
    </row>
    <row r="51" spans="1:11" x14ac:dyDescent="0.35">
      <c r="A51" s="24">
        <v>4</v>
      </c>
      <c r="B51" s="1" t="s">
        <v>8</v>
      </c>
      <c r="E51" s="29">
        <f>_xlfn.CHISQ.DIST.RT(F39,F50)</f>
        <v>1.0435196540181304E-9</v>
      </c>
      <c r="F51" t="s">
        <v>161</v>
      </c>
      <c r="G51" s="140"/>
    </row>
    <row r="52" spans="1:11" x14ac:dyDescent="0.35">
      <c r="A52" s="24">
        <v>3</v>
      </c>
      <c r="B52" s="1" t="s">
        <v>8</v>
      </c>
    </row>
    <row r="53" spans="1:11" ht="29" x14ac:dyDescent="0.35">
      <c r="A53" s="24">
        <v>4</v>
      </c>
      <c r="B53" s="1" t="s">
        <v>8</v>
      </c>
      <c r="E53" s="51" t="s">
        <v>80</v>
      </c>
      <c r="F53" s="36"/>
      <c r="G53" s="48" t="s">
        <v>103</v>
      </c>
      <c r="H53" s="36">
        <v>0.05</v>
      </c>
    </row>
    <row r="54" spans="1:11" ht="17.5" x14ac:dyDescent="0.45">
      <c r="A54" s="24">
        <v>4</v>
      </c>
      <c r="B54" s="1" t="s">
        <v>9</v>
      </c>
      <c r="E54" s="36" t="s">
        <v>110</v>
      </c>
      <c r="F54" s="36"/>
      <c r="G54" s="36"/>
      <c r="H54" s="36"/>
      <c r="I54" s="36">
        <f>_xlfn.CHISQ.INV(1-H53,F50)</f>
        <v>7.8147279032511774</v>
      </c>
      <c r="J54" s="5" t="s">
        <v>112</v>
      </c>
    </row>
    <row r="55" spans="1:11" ht="16.5" x14ac:dyDescent="0.45">
      <c r="A55" s="24">
        <v>4</v>
      </c>
      <c r="B55" s="1" t="s">
        <v>8</v>
      </c>
      <c r="E55" s="36" t="s">
        <v>111</v>
      </c>
      <c r="F55" s="36"/>
      <c r="G55" s="36"/>
      <c r="H55" s="36"/>
      <c r="I55" s="36"/>
      <c r="J55" s="5"/>
    </row>
    <row r="56" spans="1:11" x14ac:dyDescent="0.35">
      <c r="A56" s="24">
        <v>1</v>
      </c>
      <c r="B56" s="1" t="s">
        <v>8</v>
      </c>
    </row>
    <row r="57" spans="1:11" x14ac:dyDescent="0.35">
      <c r="A57" s="24">
        <v>2</v>
      </c>
      <c r="B57" s="1" t="s">
        <v>8</v>
      </c>
    </row>
    <row r="58" spans="1:11" x14ac:dyDescent="0.35">
      <c r="A58" s="24">
        <v>2</v>
      </c>
      <c r="B58" s="1" t="s">
        <v>9</v>
      </c>
    </row>
    <row r="59" spans="1:11" x14ac:dyDescent="0.35">
      <c r="A59" s="24">
        <v>4</v>
      </c>
      <c r="B59" s="1" t="s">
        <v>8</v>
      </c>
    </row>
    <row r="60" spans="1:11" x14ac:dyDescent="0.35">
      <c r="A60" s="24">
        <v>3</v>
      </c>
      <c r="B60" s="1" t="s">
        <v>8</v>
      </c>
    </row>
    <row r="61" spans="1:11" x14ac:dyDescent="0.35">
      <c r="A61" s="24">
        <v>2</v>
      </c>
      <c r="B61" s="1" t="s">
        <v>9</v>
      </c>
    </row>
    <row r="62" spans="1:11" x14ac:dyDescent="0.35">
      <c r="A62" s="24">
        <v>2</v>
      </c>
      <c r="B62" s="1" t="s">
        <v>9</v>
      </c>
    </row>
    <row r="63" spans="1:11" x14ac:dyDescent="0.35">
      <c r="A63" s="24">
        <v>2</v>
      </c>
      <c r="B63" s="1" t="s">
        <v>9</v>
      </c>
    </row>
    <row r="64" spans="1:11" x14ac:dyDescent="0.35">
      <c r="A64" s="24">
        <v>3</v>
      </c>
      <c r="B64" s="1" t="s">
        <v>8</v>
      </c>
    </row>
    <row r="65" spans="1:2" x14ac:dyDescent="0.35">
      <c r="A65" s="24">
        <v>2</v>
      </c>
      <c r="B65" s="1" t="s">
        <v>9</v>
      </c>
    </row>
    <row r="66" spans="1:2" x14ac:dyDescent="0.35">
      <c r="A66" s="24">
        <v>3</v>
      </c>
      <c r="B66" s="1" t="s">
        <v>8</v>
      </c>
    </row>
    <row r="67" spans="1:2" x14ac:dyDescent="0.35">
      <c r="A67" s="24">
        <v>1</v>
      </c>
      <c r="B67" s="1" t="s">
        <v>9</v>
      </c>
    </row>
    <row r="68" spans="1:2" x14ac:dyDescent="0.35">
      <c r="A68" s="24">
        <v>4</v>
      </c>
      <c r="B68" s="1" t="s">
        <v>9</v>
      </c>
    </row>
    <row r="69" spans="1:2" x14ac:dyDescent="0.35">
      <c r="A69" s="24">
        <v>4</v>
      </c>
      <c r="B69" s="1" t="s">
        <v>9</v>
      </c>
    </row>
    <row r="70" spans="1:2" x14ac:dyDescent="0.35">
      <c r="A70" s="24">
        <v>2</v>
      </c>
      <c r="B70" s="1" t="s">
        <v>9</v>
      </c>
    </row>
    <row r="71" spans="1:2" x14ac:dyDescent="0.35">
      <c r="A71" s="24">
        <v>2</v>
      </c>
      <c r="B71" s="1" t="s">
        <v>9</v>
      </c>
    </row>
    <row r="72" spans="1:2" x14ac:dyDescent="0.35">
      <c r="A72" s="24">
        <v>4</v>
      </c>
      <c r="B72" s="1" t="s">
        <v>9</v>
      </c>
    </row>
    <row r="73" spans="1:2" x14ac:dyDescent="0.35">
      <c r="A73" s="24">
        <v>2</v>
      </c>
      <c r="B73" s="1" t="s">
        <v>8</v>
      </c>
    </row>
    <row r="74" spans="1:2" x14ac:dyDescent="0.35">
      <c r="A74" s="24">
        <v>3</v>
      </c>
      <c r="B74" s="1" t="s">
        <v>8</v>
      </c>
    </row>
    <row r="75" spans="1:2" x14ac:dyDescent="0.35">
      <c r="A75" s="24">
        <v>4</v>
      </c>
      <c r="B75" s="1" t="s">
        <v>8</v>
      </c>
    </row>
    <row r="76" spans="1:2" x14ac:dyDescent="0.35">
      <c r="A76" s="24">
        <v>4</v>
      </c>
      <c r="B76" s="1" t="s">
        <v>8</v>
      </c>
    </row>
    <row r="77" spans="1:2" x14ac:dyDescent="0.35">
      <c r="A77" s="24">
        <v>4</v>
      </c>
      <c r="B77" s="1" t="s">
        <v>8</v>
      </c>
    </row>
    <row r="78" spans="1:2" x14ac:dyDescent="0.35">
      <c r="A78" s="24">
        <v>4</v>
      </c>
      <c r="B78" s="1" t="s">
        <v>9</v>
      </c>
    </row>
    <row r="79" spans="1:2" x14ac:dyDescent="0.35">
      <c r="A79" s="24">
        <v>3</v>
      </c>
      <c r="B79" s="1" t="s">
        <v>8</v>
      </c>
    </row>
    <row r="80" spans="1:2" x14ac:dyDescent="0.35">
      <c r="A80" s="24">
        <v>1</v>
      </c>
      <c r="B80" s="1" t="s">
        <v>9</v>
      </c>
    </row>
    <row r="81" spans="1:2" x14ac:dyDescent="0.35">
      <c r="A81" s="24">
        <v>4</v>
      </c>
      <c r="B81" s="1" t="s">
        <v>8</v>
      </c>
    </row>
    <row r="82" spans="1:2" x14ac:dyDescent="0.35">
      <c r="A82" s="24">
        <v>2</v>
      </c>
      <c r="B82" s="1" t="s">
        <v>9</v>
      </c>
    </row>
    <row r="83" spans="1:2" x14ac:dyDescent="0.35">
      <c r="A83" s="24">
        <v>3</v>
      </c>
      <c r="B83" s="1" t="s">
        <v>8</v>
      </c>
    </row>
    <row r="84" spans="1:2" x14ac:dyDescent="0.35">
      <c r="A84" s="24">
        <v>4</v>
      </c>
      <c r="B84" s="1" t="s">
        <v>8</v>
      </c>
    </row>
    <row r="85" spans="1:2" x14ac:dyDescent="0.35">
      <c r="A85" s="24">
        <v>2</v>
      </c>
      <c r="B85" s="1" t="s">
        <v>9</v>
      </c>
    </row>
    <row r="86" spans="1:2" x14ac:dyDescent="0.35">
      <c r="A86" s="24">
        <v>2</v>
      </c>
      <c r="B86" s="1" t="s">
        <v>9</v>
      </c>
    </row>
    <row r="87" spans="1:2" x14ac:dyDescent="0.35">
      <c r="A87" s="24">
        <v>4</v>
      </c>
      <c r="B87" s="1" t="s">
        <v>8</v>
      </c>
    </row>
    <row r="88" spans="1:2" x14ac:dyDescent="0.35">
      <c r="A88" s="24">
        <v>4</v>
      </c>
      <c r="B88" s="1" t="s">
        <v>8</v>
      </c>
    </row>
    <row r="89" spans="1:2" x14ac:dyDescent="0.35">
      <c r="A89" s="24">
        <v>1</v>
      </c>
      <c r="B89" s="1" t="s">
        <v>9</v>
      </c>
    </row>
    <row r="90" spans="1:2" x14ac:dyDescent="0.35">
      <c r="A90" s="24">
        <v>3</v>
      </c>
      <c r="B90" s="1" t="s">
        <v>9</v>
      </c>
    </row>
    <row r="91" spans="1:2" x14ac:dyDescent="0.35">
      <c r="A91" s="24">
        <v>4</v>
      </c>
      <c r="B91" s="1" t="s">
        <v>8</v>
      </c>
    </row>
    <row r="92" spans="1:2" x14ac:dyDescent="0.35">
      <c r="A92" s="24">
        <v>2</v>
      </c>
      <c r="B92" s="1" t="s">
        <v>9</v>
      </c>
    </row>
    <row r="93" spans="1:2" x14ac:dyDescent="0.35">
      <c r="A93" s="24">
        <v>2</v>
      </c>
      <c r="B93" s="1" t="s">
        <v>9</v>
      </c>
    </row>
    <row r="94" spans="1:2" x14ac:dyDescent="0.35">
      <c r="A94" s="24">
        <v>3</v>
      </c>
      <c r="B94" s="1" t="s">
        <v>9</v>
      </c>
    </row>
    <row r="95" spans="1:2" x14ac:dyDescent="0.35">
      <c r="A95" s="24">
        <v>4</v>
      </c>
      <c r="B95" s="1" t="s">
        <v>8</v>
      </c>
    </row>
    <row r="96" spans="1:2" x14ac:dyDescent="0.35">
      <c r="A96" s="24">
        <v>4</v>
      </c>
      <c r="B96" s="1" t="s">
        <v>8</v>
      </c>
    </row>
    <row r="97" spans="1:2" x14ac:dyDescent="0.35">
      <c r="A97" s="24">
        <v>2</v>
      </c>
      <c r="B97" s="1" t="s">
        <v>9</v>
      </c>
    </row>
    <row r="98" spans="1:2" x14ac:dyDescent="0.35">
      <c r="A98" s="24">
        <v>4</v>
      </c>
      <c r="B98" s="1" t="s">
        <v>8</v>
      </c>
    </row>
    <row r="99" spans="1:2" x14ac:dyDescent="0.35">
      <c r="A99" s="24">
        <v>4</v>
      </c>
      <c r="B99" s="1" t="s">
        <v>8</v>
      </c>
    </row>
    <row r="100" spans="1:2" x14ac:dyDescent="0.35">
      <c r="A100" s="24">
        <v>4</v>
      </c>
      <c r="B100" s="1" t="s">
        <v>8</v>
      </c>
    </row>
    <row r="101" spans="1:2" x14ac:dyDescent="0.35">
      <c r="A101" s="24">
        <v>4</v>
      </c>
      <c r="B101" s="1" t="s">
        <v>8</v>
      </c>
    </row>
    <row r="102" spans="1:2" x14ac:dyDescent="0.35">
      <c r="A102" s="24">
        <v>4</v>
      </c>
      <c r="B102" s="1" t="s">
        <v>8</v>
      </c>
    </row>
    <row r="103" spans="1:2" x14ac:dyDescent="0.35">
      <c r="A103" s="24">
        <v>4</v>
      </c>
      <c r="B103" s="1" t="s">
        <v>8</v>
      </c>
    </row>
    <row r="104" spans="1:2" x14ac:dyDescent="0.35">
      <c r="A104" s="24">
        <v>4</v>
      </c>
      <c r="B104" s="1" t="s">
        <v>8</v>
      </c>
    </row>
    <row r="105" spans="1:2" x14ac:dyDescent="0.35">
      <c r="A105" s="24">
        <v>4</v>
      </c>
      <c r="B105" s="1" t="s">
        <v>8</v>
      </c>
    </row>
    <row r="106" spans="1:2" x14ac:dyDescent="0.35">
      <c r="A106" s="24">
        <v>2</v>
      </c>
      <c r="B106" s="1" t="s">
        <v>8</v>
      </c>
    </row>
    <row r="107" spans="1:2" x14ac:dyDescent="0.35">
      <c r="A107" s="24">
        <v>1</v>
      </c>
      <c r="B107" s="1" t="s">
        <v>9</v>
      </c>
    </row>
    <row r="108" spans="1:2" x14ac:dyDescent="0.35">
      <c r="A108" s="24">
        <v>4</v>
      </c>
      <c r="B108" s="1" t="s">
        <v>8</v>
      </c>
    </row>
    <row r="109" spans="1:2" x14ac:dyDescent="0.35">
      <c r="A109" s="24">
        <v>2</v>
      </c>
      <c r="B109" s="1" t="s">
        <v>9</v>
      </c>
    </row>
    <row r="110" spans="1:2" x14ac:dyDescent="0.35">
      <c r="A110" s="24">
        <v>2</v>
      </c>
      <c r="B110" s="1" t="s">
        <v>9</v>
      </c>
    </row>
    <row r="111" spans="1:2" x14ac:dyDescent="0.35">
      <c r="A111" s="24">
        <v>2</v>
      </c>
      <c r="B111" s="1" t="s">
        <v>9</v>
      </c>
    </row>
    <row r="112" spans="1:2" x14ac:dyDescent="0.35">
      <c r="A112" s="24">
        <v>4</v>
      </c>
      <c r="B112" s="1" t="s">
        <v>8</v>
      </c>
    </row>
    <row r="113" spans="1:2" x14ac:dyDescent="0.35">
      <c r="A113" s="24">
        <v>1</v>
      </c>
      <c r="B113" s="1" t="s">
        <v>9</v>
      </c>
    </row>
    <row r="114" spans="1:2" x14ac:dyDescent="0.35">
      <c r="A114" s="24">
        <v>1</v>
      </c>
      <c r="B114" s="1" t="s">
        <v>9</v>
      </c>
    </row>
    <row r="115" spans="1:2" x14ac:dyDescent="0.35">
      <c r="A115" s="24">
        <v>1</v>
      </c>
      <c r="B115" s="1" t="s">
        <v>9</v>
      </c>
    </row>
    <row r="116" spans="1:2" x14ac:dyDescent="0.35">
      <c r="A116" s="24">
        <v>3</v>
      </c>
      <c r="B116" s="1" t="s">
        <v>9</v>
      </c>
    </row>
    <row r="117" spans="1:2" x14ac:dyDescent="0.35">
      <c r="A117" s="24">
        <v>2</v>
      </c>
      <c r="B117" s="1" t="s">
        <v>9</v>
      </c>
    </row>
    <row r="118" spans="1:2" x14ac:dyDescent="0.35">
      <c r="A118" s="24">
        <v>3</v>
      </c>
      <c r="B118" s="1" t="s">
        <v>9</v>
      </c>
    </row>
    <row r="119" spans="1:2" x14ac:dyDescent="0.35">
      <c r="A119" s="24">
        <v>3</v>
      </c>
      <c r="B119" s="1" t="s">
        <v>8</v>
      </c>
    </row>
    <row r="120" spans="1:2" x14ac:dyDescent="0.35">
      <c r="A120" s="24">
        <v>2</v>
      </c>
      <c r="B120" s="1" t="s">
        <v>9</v>
      </c>
    </row>
    <row r="121" spans="1:2" x14ac:dyDescent="0.35">
      <c r="A121" s="24">
        <v>1</v>
      </c>
      <c r="B121" s="1" t="s">
        <v>9</v>
      </c>
    </row>
    <row r="122" spans="1:2" x14ac:dyDescent="0.35">
      <c r="A122" s="24">
        <v>3</v>
      </c>
      <c r="B122" s="1" t="s">
        <v>8</v>
      </c>
    </row>
    <row r="123" spans="1:2" x14ac:dyDescent="0.35">
      <c r="A123" s="1"/>
    </row>
    <row r="124" spans="1:2" x14ac:dyDescent="0.35">
      <c r="A124" s="1"/>
    </row>
    <row r="125" spans="1:2" x14ac:dyDescent="0.35">
      <c r="A125" s="1"/>
    </row>
    <row r="126" spans="1:2" x14ac:dyDescent="0.35">
      <c r="A126" s="1"/>
    </row>
    <row r="127" spans="1:2" x14ac:dyDescent="0.35">
      <c r="A127" s="1"/>
    </row>
    <row r="128" spans="1:2" x14ac:dyDescent="0.35">
      <c r="A128" s="1"/>
    </row>
    <row r="129" spans="1:1" x14ac:dyDescent="0.35">
      <c r="A129" s="1"/>
    </row>
    <row r="130" spans="1:1" x14ac:dyDescent="0.35">
      <c r="A130" s="1"/>
    </row>
    <row r="131" spans="1:1" x14ac:dyDescent="0.35">
      <c r="A131" s="1"/>
    </row>
    <row r="132" spans="1:1" x14ac:dyDescent="0.35">
      <c r="A132" s="1"/>
    </row>
    <row r="133" spans="1:1" x14ac:dyDescent="0.35">
      <c r="A133" s="1"/>
    </row>
    <row r="134" spans="1:1" x14ac:dyDescent="0.35">
      <c r="A134" s="1"/>
    </row>
    <row r="135" spans="1:1" x14ac:dyDescent="0.35">
      <c r="A135" s="1"/>
    </row>
    <row r="136" spans="1:1" x14ac:dyDescent="0.35">
      <c r="A136" s="1"/>
    </row>
    <row r="137" spans="1:1" x14ac:dyDescent="0.35">
      <c r="A137" s="1"/>
    </row>
    <row r="138" spans="1:1" x14ac:dyDescent="0.35">
      <c r="A138" s="1"/>
    </row>
    <row r="139" spans="1:1" x14ac:dyDescent="0.35">
      <c r="A139" s="1"/>
    </row>
    <row r="140" spans="1:1" x14ac:dyDescent="0.35">
      <c r="A140" s="1"/>
    </row>
    <row r="141" spans="1:1" x14ac:dyDescent="0.35">
      <c r="A141" s="1"/>
    </row>
    <row r="142" spans="1:1" x14ac:dyDescent="0.35">
      <c r="A142" s="1"/>
    </row>
    <row r="143" spans="1:1" x14ac:dyDescent="0.35">
      <c r="A143" s="1"/>
    </row>
    <row r="144" spans="1:1" x14ac:dyDescent="0.35">
      <c r="A144" s="1"/>
    </row>
    <row r="145" spans="1:1" x14ac:dyDescent="0.35">
      <c r="A145" s="1"/>
    </row>
    <row r="146" spans="1:1" x14ac:dyDescent="0.35">
      <c r="A146" s="1"/>
    </row>
    <row r="147" spans="1:1" x14ac:dyDescent="0.35">
      <c r="A147" s="1"/>
    </row>
    <row r="148" spans="1:1" x14ac:dyDescent="0.35">
      <c r="A148" s="1"/>
    </row>
    <row r="149" spans="1:1" x14ac:dyDescent="0.35">
      <c r="A149" s="1"/>
    </row>
    <row r="150" spans="1:1" x14ac:dyDescent="0.35">
      <c r="A150" s="1"/>
    </row>
    <row r="151" spans="1:1" x14ac:dyDescent="0.35">
      <c r="A151" s="1"/>
    </row>
    <row r="152" spans="1:1" x14ac:dyDescent="0.35">
      <c r="A152" s="1"/>
    </row>
    <row r="153" spans="1:1" x14ac:dyDescent="0.35">
      <c r="A153" s="1"/>
    </row>
    <row r="154" spans="1:1" x14ac:dyDescent="0.35">
      <c r="A154" s="1"/>
    </row>
    <row r="155" spans="1:1" x14ac:dyDescent="0.35">
      <c r="A155" s="1"/>
    </row>
    <row r="156" spans="1:1" x14ac:dyDescent="0.35">
      <c r="A156" s="1"/>
    </row>
    <row r="157" spans="1:1" x14ac:dyDescent="0.35">
      <c r="A157" s="1"/>
    </row>
  </sheetData>
  <pageMargins left="0.7" right="0.7" top="0.78740157499999996" bottom="0.78740157499999996" header="0.3" footer="0.3"/>
  <pageSetup paperSize="9" orientation="portrait"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7"/>
  <sheetViews>
    <sheetView showGridLines="0" tabSelected="1" workbookViewId="0">
      <selection activeCell="F1" sqref="F1"/>
    </sheetView>
  </sheetViews>
  <sheetFormatPr baseColWidth="10" defaultRowHeight="14.5" x14ac:dyDescent="0.35"/>
  <cols>
    <col min="1" max="1" width="13.36328125" customWidth="1"/>
    <col min="4" max="4" width="43.6328125" customWidth="1"/>
    <col min="5" max="5" width="19.08984375" customWidth="1"/>
    <col min="6" max="6" width="24.36328125" customWidth="1"/>
  </cols>
  <sheetData>
    <row r="1" spans="1:5" ht="15.5" x14ac:dyDescent="0.35">
      <c r="A1" s="13" t="s">
        <v>6</v>
      </c>
      <c r="B1" s="14"/>
      <c r="C1" s="14"/>
      <c r="D1" s="99" t="s">
        <v>136</v>
      </c>
    </row>
    <row r="2" spans="1:5" x14ac:dyDescent="0.35">
      <c r="A2" s="28">
        <v>1</v>
      </c>
    </row>
    <row r="3" spans="1:5" x14ac:dyDescent="0.35">
      <c r="A3" s="28">
        <v>7</v>
      </c>
      <c r="D3" t="s">
        <v>71</v>
      </c>
      <c r="E3">
        <f>COUNTA(A2:A122)</f>
        <v>121</v>
      </c>
    </row>
    <row r="4" spans="1:5" x14ac:dyDescent="0.35">
      <c r="A4" s="28">
        <v>7</v>
      </c>
    </row>
    <row r="5" spans="1:5" x14ac:dyDescent="0.35">
      <c r="A5" s="28">
        <v>7</v>
      </c>
      <c r="D5" t="s">
        <v>72</v>
      </c>
      <c r="E5" t="s">
        <v>6</v>
      </c>
    </row>
    <row r="6" spans="1:5" x14ac:dyDescent="0.35">
      <c r="A6" s="28">
        <v>7</v>
      </c>
      <c r="D6" t="s">
        <v>73</v>
      </c>
      <c r="E6" t="s">
        <v>74</v>
      </c>
    </row>
    <row r="7" spans="1:5" x14ac:dyDescent="0.35">
      <c r="A7" s="28">
        <v>1</v>
      </c>
      <c r="D7" t="s">
        <v>75</v>
      </c>
      <c r="E7" t="s">
        <v>76</v>
      </c>
    </row>
    <row r="8" spans="1:5" x14ac:dyDescent="0.35">
      <c r="A8" s="28">
        <v>7</v>
      </c>
      <c r="D8" t="s">
        <v>77</v>
      </c>
      <c r="E8" t="s">
        <v>74</v>
      </c>
    </row>
    <row r="9" spans="1:5" x14ac:dyDescent="0.35">
      <c r="A9" s="28">
        <v>6</v>
      </c>
    </row>
    <row r="10" spans="1:5" x14ac:dyDescent="0.35">
      <c r="A10" s="28">
        <v>7</v>
      </c>
    </row>
    <row r="11" spans="1:5" x14ac:dyDescent="0.35">
      <c r="A11" s="28">
        <v>6</v>
      </c>
    </row>
    <row r="12" spans="1:5" x14ac:dyDescent="0.35">
      <c r="A12" s="28">
        <v>7</v>
      </c>
    </row>
    <row r="13" spans="1:5" ht="16.5" x14ac:dyDescent="0.45">
      <c r="A13" s="28">
        <v>7</v>
      </c>
      <c r="D13" s="27" t="s">
        <v>123</v>
      </c>
      <c r="E13">
        <v>5.4</v>
      </c>
    </row>
    <row r="14" spans="1:5" ht="16.5" x14ac:dyDescent="0.45">
      <c r="A14" s="28">
        <v>6</v>
      </c>
      <c r="D14" t="s">
        <v>121</v>
      </c>
      <c r="E14" t="s">
        <v>122</v>
      </c>
    </row>
    <row r="15" spans="1:5" x14ac:dyDescent="0.35">
      <c r="A15" s="28">
        <v>6</v>
      </c>
    </row>
    <row r="16" spans="1:5" x14ac:dyDescent="0.35">
      <c r="A16" s="28">
        <v>7</v>
      </c>
      <c r="D16" t="s">
        <v>124</v>
      </c>
      <c r="E16">
        <f>AVERAGE(A2:A122)</f>
        <v>5.7933884297520661</v>
      </c>
    </row>
    <row r="17" spans="1:9" x14ac:dyDescent="0.35">
      <c r="A17" s="28">
        <v>7</v>
      </c>
      <c r="D17" t="s">
        <v>125</v>
      </c>
      <c r="E17">
        <f>_xlfn.STDEV.S(A:A)/SQRT(E3)</f>
        <v>0.14177026937928894</v>
      </c>
    </row>
    <row r="18" spans="1:9" x14ac:dyDescent="0.35">
      <c r="A18" s="28">
        <v>7</v>
      </c>
      <c r="D18" t="s">
        <v>120</v>
      </c>
      <c r="E18">
        <f>(E16-E13)/E17</f>
        <v>2.7748302339724233</v>
      </c>
    </row>
    <row r="19" spans="1:9" ht="15" thickBot="1" x14ac:dyDescent="0.4">
      <c r="A19" s="28">
        <v>5</v>
      </c>
    </row>
    <row r="20" spans="1:9" x14ac:dyDescent="0.35">
      <c r="A20" s="28">
        <v>5</v>
      </c>
      <c r="D20" s="96" t="s">
        <v>30</v>
      </c>
      <c r="E20" s="74" t="s">
        <v>105</v>
      </c>
      <c r="F20" s="74">
        <f>E18</f>
        <v>2.7748302339724233</v>
      </c>
      <c r="G20" s="75" t="s">
        <v>78</v>
      </c>
    </row>
    <row r="21" spans="1:9" x14ac:dyDescent="0.35">
      <c r="A21" s="28">
        <v>6</v>
      </c>
      <c r="D21" s="76"/>
      <c r="E21" s="97" t="s">
        <v>106</v>
      </c>
      <c r="F21" s="18">
        <f>E18</f>
        <v>2.7748302339724233</v>
      </c>
      <c r="G21" s="77" t="s">
        <v>78</v>
      </c>
    </row>
    <row r="22" spans="1:9" ht="15" thickBot="1" x14ac:dyDescent="0.4">
      <c r="A22" s="28">
        <v>7</v>
      </c>
      <c r="D22" s="78"/>
      <c r="E22" s="106">
        <f>1-_xlfn.NORM.S.DIST(E18,1)</f>
        <v>2.7615264898089853E-3</v>
      </c>
      <c r="F22" s="79"/>
      <c r="G22" s="80"/>
    </row>
    <row r="23" spans="1:9" x14ac:dyDescent="0.35">
      <c r="A23" s="28">
        <v>4</v>
      </c>
    </row>
    <row r="24" spans="1:9" x14ac:dyDescent="0.35">
      <c r="A24" s="28">
        <v>5</v>
      </c>
    </row>
    <row r="25" spans="1:9" x14ac:dyDescent="0.35">
      <c r="A25" s="28">
        <v>6</v>
      </c>
      <c r="D25" t="s">
        <v>79</v>
      </c>
    </row>
    <row r="26" spans="1:9" x14ac:dyDescent="0.35">
      <c r="A26" s="28">
        <v>6</v>
      </c>
      <c r="D26" s="35">
        <f>E22</f>
        <v>2.7615264898089853E-3</v>
      </c>
    </row>
    <row r="27" spans="1:9" x14ac:dyDescent="0.35">
      <c r="A27" s="28">
        <v>5</v>
      </c>
    </row>
    <row r="28" spans="1:9" ht="15" thickBot="1" x14ac:dyDescent="0.4">
      <c r="A28" s="28">
        <v>6</v>
      </c>
    </row>
    <row r="29" spans="1:9" x14ac:dyDescent="0.35">
      <c r="A29" s="28">
        <v>7</v>
      </c>
      <c r="D29" s="88" t="s">
        <v>80</v>
      </c>
      <c r="E29" s="89"/>
      <c r="F29" s="90" t="s">
        <v>103</v>
      </c>
      <c r="G29" s="89">
        <v>0.05</v>
      </c>
      <c r="H29" s="89"/>
      <c r="I29" s="104"/>
    </row>
    <row r="30" spans="1:9" ht="17" x14ac:dyDescent="0.45">
      <c r="A30" s="28">
        <v>6</v>
      </c>
      <c r="D30" s="91" t="s">
        <v>81</v>
      </c>
      <c r="E30" s="92"/>
      <c r="F30" s="92" t="s">
        <v>113</v>
      </c>
      <c r="G30" s="92">
        <f>_xlfn.NORM.S.INV(1-G29)</f>
        <v>1.6448536269514715</v>
      </c>
      <c r="H30" s="92"/>
      <c r="I30" s="105"/>
    </row>
    <row r="31" spans="1:9" ht="16.5" x14ac:dyDescent="0.45">
      <c r="A31" s="28">
        <v>7</v>
      </c>
      <c r="D31" s="91" t="s">
        <v>155</v>
      </c>
      <c r="E31" s="92"/>
      <c r="F31" s="92"/>
      <c r="G31" s="92"/>
      <c r="H31" s="92"/>
      <c r="I31" s="105"/>
    </row>
    <row r="32" spans="1:9" ht="15" thickBot="1" x14ac:dyDescent="0.4">
      <c r="A32" s="28">
        <v>1</v>
      </c>
      <c r="D32" s="93" t="s">
        <v>119</v>
      </c>
      <c r="E32" s="94"/>
      <c r="F32" s="94"/>
      <c r="G32" s="94"/>
      <c r="H32" s="94"/>
      <c r="I32" s="95"/>
    </row>
    <row r="33" spans="1:1" x14ac:dyDescent="0.35">
      <c r="A33" s="28">
        <v>6</v>
      </c>
    </row>
    <row r="34" spans="1:1" x14ac:dyDescent="0.35">
      <c r="A34" s="28">
        <v>7</v>
      </c>
    </row>
    <row r="35" spans="1:1" x14ac:dyDescent="0.35">
      <c r="A35" s="28">
        <v>6</v>
      </c>
    </row>
    <row r="36" spans="1:1" x14ac:dyDescent="0.35">
      <c r="A36" s="28">
        <v>7</v>
      </c>
    </row>
    <row r="37" spans="1:1" x14ac:dyDescent="0.35">
      <c r="A37" s="28">
        <v>6</v>
      </c>
    </row>
    <row r="38" spans="1:1" x14ac:dyDescent="0.35">
      <c r="A38" s="28">
        <v>6</v>
      </c>
    </row>
    <row r="39" spans="1:1" x14ac:dyDescent="0.35">
      <c r="A39" s="28">
        <v>7</v>
      </c>
    </row>
    <row r="40" spans="1:1" x14ac:dyDescent="0.35">
      <c r="A40" s="28">
        <v>6</v>
      </c>
    </row>
    <row r="41" spans="1:1" x14ac:dyDescent="0.35">
      <c r="A41" s="28">
        <v>3</v>
      </c>
    </row>
    <row r="42" spans="1:1" x14ac:dyDescent="0.35">
      <c r="A42" s="28">
        <v>6</v>
      </c>
    </row>
    <row r="43" spans="1:1" x14ac:dyDescent="0.35">
      <c r="A43" s="28">
        <v>7</v>
      </c>
    </row>
    <row r="44" spans="1:1" x14ac:dyDescent="0.35">
      <c r="A44" s="28">
        <v>7</v>
      </c>
    </row>
    <row r="45" spans="1:1" x14ac:dyDescent="0.35">
      <c r="A45" s="28">
        <v>6</v>
      </c>
    </row>
    <row r="46" spans="1:1" x14ac:dyDescent="0.35">
      <c r="A46" s="28">
        <v>6</v>
      </c>
    </row>
    <row r="47" spans="1:1" x14ac:dyDescent="0.35">
      <c r="A47" s="28">
        <v>7</v>
      </c>
    </row>
    <row r="48" spans="1:1" x14ac:dyDescent="0.35">
      <c r="A48" s="28">
        <v>7</v>
      </c>
    </row>
    <row r="49" spans="1:1" x14ac:dyDescent="0.35">
      <c r="A49" s="28">
        <v>5</v>
      </c>
    </row>
    <row r="50" spans="1:1" x14ac:dyDescent="0.35">
      <c r="A50" s="28">
        <v>4</v>
      </c>
    </row>
    <row r="51" spans="1:1" x14ac:dyDescent="0.35">
      <c r="A51" s="28">
        <v>6</v>
      </c>
    </row>
    <row r="52" spans="1:1" x14ac:dyDescent="0.35">
      <c r="A52" s="28">
        <v>6</v>
      </c>
    </row>
    <row r="53" spans="1:1" x14ac:dyDescent="0.35">
      <c r="A53" s="28">
        <v>7</v>
      </c>
    </row>
    <row r="54" spans="1:1" x14ac:dyDescent="0.35">
      <c r="A54" s="28">
        <v>5</v>
      </c>
    </row>
    <row r="55" spans="1:1" x14ac:dyDescent="0.35">
      <c r="A55" s="28">
        <v>5</v>
      </c>
    </row>
    <row r="56" spans="1:1" x14ac:dyDescent="0.35">
      <c r="A56" s="28">
        <v>2</v>
      </c>
    </row>
    <row r="57" spans="1:1" x14ac:dyDescent="0.35">
      <c r="A57" s="28">
        <v>7</v>
      </c>
    </row>
    <row r="58" spans="1:1" x14ac:dyDescent="0.35">
      <c r="A58" s="28">
        <v>7</v>
      </c>
    </row>
    <row r="59" spans="1:1" x14ac:dyDescent="0.35">
      <c r="A59" s="28">
        <v>5</v>
      </c>
    </row>
    <row r="60" spans="1:1" x14ac:dyDescent="0.35">
      <c r="A60" s="28">
        <v>5</v>
      </c>
    </row>
    <row r="61" spans="1:1" x14ac:dyDescent="0.35">
      <c r="A61" s="28">
        <v>6</v>
      </c>
    </row>
    <row r="62" spans="1:1" x14ac:dyDescent="0.35">
      <c r="A62" s="28">
        <v>1</v>
      </c>
    </row>
    <row r="63" spans="1:1" x14ac:dyDescent="0.35">
      <c r="A63" s="28">
        <v>6</v>
      </c>
    </row>
    <row r="64" spans="1:1" x14ac:dyDescent="0.35">
      <c r="A64" s="28">
        <v>6</v>
      </c>
    </row>
    <row r="65" spans="1:1" x14ac:dyDescent="0.35">
      <c r="A65" s="28">
        <v>7</v>
      </c>
    </row>
    <row r="66" spans="1:1" x14ac:dyDescent="0.35">
      <c r="A66" s="28">
        <v>4</v>
      </c>
    </row>
    <row r="67" spans="1:1" x14ac:dyDescent="0.35">
      <c r="A67" s="28">
        <v>7</v>
      </c>
    </row>
    <row r="68" spans="1:1" x14ac:dyDescent="0.35">
      <c r="A68" s="28">
        <v>6</v>
      </c>
    </row>
    <row r="69" spans="1:1" x14ac:dyDescent="0.35">
      <c r="A69" s="28">
        <v>6</v>
      </c>
    </row>
    <row r="70" spans="1:1" x14ac:dyDescent="0.35">
      <c r="A70" s="28">
        <v>6</v>
      </c>
    </row>
    <row r="71" spans="1:1" x14ac:dyDescent="0.35">
      <c r="A71" s="28">
        <v>7</v>
      </c>
    </row>
    <row r="72" spans="1:1" x14ac:dyDescent="0.35">
      <c r="A72" s="28">
        <v>7</v>
      </c>
    </row>
    <row r="73" spans="1:1" x14ac:dyDescent="0.35">
      <c r="A73" s="28">
        <v>2</v>
      </c>
    </row>
    <row r="74" spans="1:1" x14ac:dyDescent="0.35">
      <c r="A74" s="28">
        <v>6</v>
      </c>
    </row>
    <row r="75" spans="1:1" x14ac:dyDescent="0.35">
      <c r="A75" s="28">
        <v>7</v>
      </c>
    </row>
    <row r="76" spans="1:1" x14ac:dyDescent="0.35">
      <c r="A76" s="28">
        <v>6</v>
      </c>
    </row>
    <row r="77" spans="1:1" x14ac:dyDescent="0.35">
      <c r="A77" s="28">
        <v>6</v>
      </c>
    </row>
    <row r="78" spans="1:1" x14ac:dyDescent="0.35">
      <c r="A78" s="28">
        <v>6</v>
      </c>
    </row>
    <row r="79" spans="1:1" x14ac:dyDescent="0.35">
      <c r="A79" s="28">
        <v>6</v>
      </c>
    </row>
    <row r="80" spans="1:1" x14ac:dyDescent="0.35">
      <c r="A80" s="28">
        <v>4</v>
      </c>
    </row>
    <row r="81" spans="1:1" x14ac:dyDescent="0.35">
      <c r="A81" s="28">
        <v>6</v>
      </c>
    </row>
    <row r="82" spans="1:1" x14ac:dyDescent="0.35">
      <c r="A82" s="28">
        <v>5</v>
      </c>
    </row>
    <row r="83" spans="1:1" x14ac:dyDescent="0.35">
      <c r="A83" s="28">
        <v>7</v>
      </c>
    </row>
    <row r="84" spans="1:1" x14ac:dyDescent="0.35">
      <c r="A84" s="28">
        <v>7</v>
      </c>
    </row>
    <row r="85" spans="1:1" x14ac:dyDescent="0.35">
      <c r="A85" s="28">
        <v>6</v>
      </c>
    </row>
    <row r="86" spans="1:1" x14ac:dyDescent="0.35">
      <c r="A86" s="28">
        <v>5</v>
      </c>
    </row>
    <row r="87" spans="1:1" x14ac:dyDescent="0.35">
      <c r="A87" s="28">
        <v>7</v>
      </c>
    </row>
    <row r="88" spans="1:1" x14ac:dyDescent="0.35">
      <c r="A88" s="28">
        <v>4</v>
      </c>
    </row>
    <row r="89" spans="1:1" x14ac:dyDescent="0.35">
      <c r="A89" s="28">
        <v>4</v>
      </c>
    </row>
    <row r="90" spans="1:1" x14ac:dyDescent="0.35">
      <c r="A90" s="28">
        <v>7</v>
      </c>
    </row>
    <row r="91" spans="1:1" x14ac:dyDescent="0.35">
      <c r="A91" s="28">
        <v>6</v>
      </c>
    </row>
    <row r="92" spans="1:1" x14ac:dyDescent="0.35">
      <c r="A92" s="28">
        <v>6</v>
      </c>
    </row>
    <row r="93" spans="1:1" x14ac:dyDescent="0.35">
      <c r="A93" s="28">
        <v>6</v>
      </c>
    </row>
    <row r="94" spans="1:1" x14ac:dyDescent="0.35">
      <c r="A94" s="28">
        <v>6</v>
      </c>
    </row>
    <row r="95" spans="1:1" x14ac:dyDescent="0.35">
      <c r="A95" s="28">
        <v>6</v>
      </c>
    </row>
    <row r="96" spans="1:1" x14ac:dyDescent="0.35">
      <c r="A96" s="28">
        <v>7</v>
      </c>
    </row>
    <row r="97" spans="1:1" x14ac:dyDescent="0.35">
      <c r="A97" s="28">
        <v>7</v>
      </c>
    </row>
    <row r="98" spans="1:1" x14ac:dyDescent="0.35">
      <c r="A98" s="28">
        <v>7</v>
      </c>
    </row>
    <row r="99" spans="1:1" x14ac:dyDescent="0.35">
      <c r="A99" s="28">
        <v>5</v>
      </c>
    </row>
    <row r="100" spans="1:1" x14ac:dyDescent="0.35">
      <c r="A100" s="28">
        <v>7</v>
      </c>
    </row>
    <row r="101" spans="1:1" x14ac:dyDescent="0.35">
      <c r="A101" s="28">
        <v>7</v>
      </c>
    </row>
    <row r="102" spans="1:1" x14ac:dyDescent="0.35">
      <c r="A102" s="28">
        <v>7</v>
      </c>
    </row>
    <row r="103" spans="1:1" x14ac:dyDescent="0.35">
      <c r="A103" s="28">
        <v>7</v>
      </c>
    </row>
    <row r="104" spans="1:1" x14ac:dyDescent="0.35">
      <c r="A104" s="28">
        <v>6</v>
      </c>
    </row>
    <row r="105" spans="1:1" x14ac:dyDescent="0.35">
      <c r="A105" s="28">
        <v>6</v>
      </c>
    </row>
    <row r="106" spans="1:1" x14ac:dyDescent="0.35">
      <c r="A106" s="28">
        <v>1</v>
      </c>
    </row>
    <row r="107" spans="1:1" x14ac:dyDescent="0.35">
      <c r="A107" s="28">
        <v>7</v>
      </c>
    </row>
    <row r="108" spans="1:1" x14ac:dyDescent="0.35">
      <c r="A108" s="28">
        <v>7</v>
      </c>
    </row>
    <row r="109" spans="1:1" x14ac:dyDescent="0.35">
      <c r="A109" s="28">
        <v>4</v>
      </c>
    </row>
    <row r="110" spans="1:1" x14ac:dyDescent="0.35">
      <c r="A110" s="28">
        <v>7</v>
      </c>
    </row>
    <row r="111" spans="1:1" x14ac:dyDescent="0.35">
      <c r="A111" s="28">
        <v>6</v>
      </c>
    </row>
    <row r="112" spans="1:1" x14ac:dyDescent="0.35">
      <c r="A112" s="28">
        <v>6</v>
      </c>
    </row>
    <row r="113" spans="1:1" x14ac:dyDescent="0.35">
      <c r="A113" s="28">
        <v>7</v>
      </c>
    </row>
    <row r="114" spans="1:1" x14ac:dyDescent="0.35">
      <c r="A114" s="28">
        <v>6</v>
      </c>
    </row>
    <row r="115" spans="1:1" x14ac:dyDescent="0.35">
      <c r="A115" s="28">
        <v>7</v>
      </c>
    </row>
    <row r="116" spans="1:1" x14ac:dyDescent="0.35">
      <c r="A116" s="28">
        <v>5</v>
      </c>
    </row>
    <row r="117" spans="1:1" x14ac:dyDescent="0.35">
      <c r="A117" s="28">
        <v>7</v>
      </c>
    </row>
    <row r="118" spans="1:1" x14ac:dyDescent="0.35">
      <c r="A118" s="28">
        <v>7</v>
      </c>
    </row>
    <row r="119" spans="1:1" x14ac:dyDescent="0.35">
      <c r="A119" s="28">
        <v>1</v>
      </c>
    </row>
    <row r="120" spans="1:1" x14ac:dyDescent="0.35">
      <c r="A120" s="28">
        <v>7</v>
      </c>
    </row>
    <row r="121" spans="1:1" x14ac:dyDescent="0.35">
      <c r="A121" s="28">
        <v>5</v>
      </c>
    </row>
    <row r="122" spans="1:1" x14ac:dyDescent="0.35">
      <c r="A122" s="28">
        <v>2</v>
      </c>
    </row>
    <row r="123" spans="1:1" x14ac:dyDescent="0.35">
      <c r="A123" s="1"/>
    </row>
    <row r="124" spans="1:1" x14ac:dyDescent="0.35">
      <c r="A124" s="1"/>
    </row>
    <row r="125" spans="1:1" x14ac:dyDescent="0.35">
      <c r="A125" s="1"/>
    </row>
    <row r="126" spans="1:1" x14ac:dyDescent="0.35">
      <c r="A126" s="1"/>
    </row>
    <row r="127" spans="1:1" x14ac:dyDescent="0.35">
      <c r="A127" s="1"/>
    </row>
    <row r="128" spans="1:1" x14ac:dyDescent="0.35">
      <c r="A128" s="1"/>
    </row>
    <row r="129" spans="1:1" x14ac:dyDescent="0.35">
      <c r="A129" s="1"/>
    </row>
    <row r="130" spans="1:1" x14ac:dyDescent="0.35">
      <c r="A130" s="1"/>
    </row>
    <row r="131" spans="1:1" x14ac:dyDescent="0.35">
      <c r="A131" s="1"/>
    </row>
    <row r="132" spans="1:1" x14ac:dyDescent="0.35">
      <c r="A132" s="1"/>
    </row>
    <row r="133" spans="1:1" x14ac:dyDescent="0.35">
      <c r="A133" s="1"/>
    </row>
    <row r="134" spans="1:1" x14ac:dyDescent="0.35">
      <c r="A134" s="1"/>
    </row>
    <row r="135" spans="1:1" x14ac:dyDescent="0.35">
      <c r="A135" s="1"/>
    </row>
    <row r="136" spans="1:1" x14ac:dyDescent="0.35">
      <c r="A136" s="1"/>
    </row>
    <row r="137" spans="1:1" x14ac:dyDescent="0.35">
      <c r="A137" s="1"/>
    </row>
    <row r="138" spans="1:1" x14ac:dyDescent="0.35">
      <c r="A138" s="1"/>
    </row>
    <row r="139" spans="1:1" x14ac:dyDescent="0.35">
      <c r="A139" s="1"/>
    </row>
    <row r="140" spans="1:1" x14ac:dyDescent="0.35">
      <c r="A140" s="1"/>
    </row>
    <row r="141" spans="1:1" x14ac:dyDescent="0.35">
      <c r="A141" s="1"/>
    </row>
    <row r="142" spans="1:1" x14ac:dyDescent="0.35">
      <c r="A142" s="1"/>
    </row>
    <row r="143" spans="1:1" x14ac:dyDescent="0.35">
      <c r="A143" s="1"/>
    </row>
    <row r="144" spans="1:1" x14ac:dyDescent="0.35">
      <c r="A144" s="1"/>
    </row>
    <row r="145" spans="1:1" x14ac:dyDescent="0.35">
      <c r="A145" s="1"/>
    </row>
    <row r="146" spans="1:1" x14ac:dyDescent="0.35">
      <c r="A146" s="1"/>
    </row>
    <row r="147" spans="1:1" x14ac:dyDescent="0.35">
      <c r="A147" s="1"/>
    </row>
    <row r="148" spans="1:1" x14ac:dyDescent="0.35">
      <c r="A148" s="1"/>
    </row>
    <row r="149" spans="1:1" x14ac:dyDescent="0.35">
      <c r="A149" s="1"/>
    </row>
    <row r="150" spans="1:1" x14ac:dyDescent="0.35">
      <c r="A150" s="1"/>
    </row>
    <row r="151" spans="1:1" x14ac:dyDescent="0.35">
      <c r="A151" s="1"/>
    </row>
    <row r="152" spans="1:1" x14ac:dyDescent="0.35">
      <c r="A152" s="1"/>
    </row>
    <row r="153" spans="1:1" x14ac:dyDescent="0.35">
      <c r="A153" s="1"/>
    </row>
    <row r="154" spans="1:1" x14ac:dyDescent="0.35">
      <c r="A154" s="1"/>
    </row>
    <row r="155" spans="1:1" x14ac:dyDescent="0.35">
      <c r="A155" s="1"/>
    </row>
    <row r="156" spans="1:1" x14ac:dyDescent="0.35">
      <c r="A156" s="1"/>
    </row>
    <row r="157" spans="1:1" x14ac:dyDescent="0.35">
      <c r="A157" s="1"/>
    </row>
  </sheetData>
  <pageMargins left="0.7" right="0.7" top="0.78740157499999996" bottom="0.78740157499999996"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Rohdaten</vt:lpstr>
      <vt:lpstr>Codierung</vt:lpstr>
      <vt:lpstr>a)</vt:lpstr>
      <vt:lpstr>b)</vt:lpstr>
      <vt:lpstr>c)</vt:lpstr>
      <vt:lpstr>d-a)</vt:lpstr>
      <vt:lpstr>d-b)</vt:lpstr>
      <vt:lpstr>e)</vt:lpstr>
      <vt:lpstr>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Reiter Joachim</dc:creator>
  <cp:lastModifiedBy>jreiter</cp:lastModifiedBy>
  <cp:lastPrinted>2016-02-01T20:13:08Z</cp:lastPrinted>
  <dcterms:created xsi:type="dcterms:W3CDTF">2014-07-08T13:30:49Z</dcterms:created>
  <dcterms:modified xsi:type="dcterms:W3CDTF">2017-07-10T15:02:29Z</dcterms:modified>
</cp:coreProperties>
</file>